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drawings/drawing28.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olors18.xml" ContentType="application/vnd.ms-office.chartcolorstyle+xml"/>
  <Override PartName="/xl/drawings/drawing33.xml" ContentType="application/vnd.openxmlformats-officedocument.drawing+xml"/>
  <Override PartName="/xl/charts/chart21.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36.xml" ContentType="application/vnd.openxmlformats-officedocument.drawing+xml"/>
  <Override PartName="/xl/drawings/drawing37.xml" ContentType="application/vnd.openxmlformats-officedocument.drawing+xml"/>
  <Override PartName="/xl/charts/chart24.xml" ContentType="application/vnd.openxmlformats-officedocument.drawingml.chart+xml"/>
  <Override PartName="/xl/drawings/drawing38.xml" ContentType="application/vnd.openxmlformats-officedocument.drawing+xml"/>
  <Override PartName="/xl/charts/chart25.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charts/chart2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harts/chart2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4.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5.xml" ContentType="application/vnd.openxmlformats-officedocument.drawing+xml"/>
  <Override PartName="/xl/charts/chart29.xml" ContentType="application/vnd.openxmlformats-officedocument.drawingml.chart+xml"/>
  <Override PartName="/xl/charts/style18.xml" ContentType="application/vnd.ms-office.chartstyle+xml"/>
  <Override PartName="/xl/drawings/drawing46.xml" ContentType="application/vnd.openxmlformats-officedocument.drawing+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Enterprise Content Mgmt\Shared\forms (rvdorportalrep)\Public\Research\Compendium\Stat_supp\"/>
    </mc:Choice>
  </mc:AlternateContent>
  <xr:revisionPtr revIDLastSave="0" documentId="8_{C1FB3FC7-190A-4C29-8D6F-9A2964D33FA4}" xr6:coauthVersionLast="47" xr6:coauthVersionMax="47" xr10:uidLastSave="{00000000-0000-0000-0000-000000000000}"/>
  <bookViews>
    <workbookView xWindow="30630" yWindow="4215" windowWidth="21600" windowHeight="11385" xr2:uid="{9B3324EA-1F97-447A-A011-84A66E8E393E}"/>
  </bookViews>
  <sheets>
    <sheet name="TO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55" r:id="rId13"/>
    <sheet name="13" sheetId="14" r:id="rId14"/>
    <sheet name="14" sheetId="15" r:id="rId15"/>
    <sheet name="15" sheetId="57" r:id="rId16"/>
    <sheet name="16" sheetId="24" r:id="rId17"/>
    <sheet name="17" sheetId="25" r:id="rId18"/>
    <sheet name="18" sheetId="26" r:id="rId19"/>
    <sheet name="19" sheetId="27" r:id="rId20"/>
    <sheet name="20" sheetId="28" r:id="rId21"/>
    <sheet name="21" sheetId="56" r:id="rId22"/>
    <sheet name="22" sheetId="30" r:id="rId23"/>
    <sheet name="23" sheetId="31" r:id="rId24"/>
    <sheet name="24" sheetId="32" r:id="rId25"/>
    <sheet name="25" sheetId="33" r:id="rId26"/>
    <sheet name="26" sheetId="34" r:id="rId27"/>
    <sheet name="27" sheetId="35" r:id="rId28"/>
    <sheet name="28" sheetId="36" r:id="rId29"/>
    <sheet name="29" sheetId="37" r:id="rId30"/>
    <sheet name="30" sheetId="38" r:id="rId31"/>
    <sheet name="31" sheetId="39" r:id="rId32"/>
    <sheet name="32" sheetId="40" r:id="rId33"/>
    <sheet name="33" sheetId="41" r:id="rId34"/>
    <sheet name="34" sheetId="42" r:id="rId35"/>
    <sheet name="35" sheetId="43" r:id="rId36"/>
    <sheet name="36" sheetId="44" r:id="rId37"/>
    <sheet name="37" sheetId="45" r:id="rId38"/>
    <sheet name="38" sheetId="46" r:id="rId39"/>
    <sheet name="39" sheetId="47" r:id="rId40"/>
    <sheet name="40" sheetId="48" r:id="rId41"/>
    <sheet name="41" sheetId="49" r:id="rId42"/>
    <sheet name="42" sheetId="50" r:id="rId43"/>
    <sheet name="43" sheetId="51" r:id="rId44"/>
    <sheet name="44" sheetId="52" r:id="rId45"/>
    <sheet name="45" sheetId="53" r:id="rId46"/>
    <sheet name="46" sheetId="54" r:id="rId47"/>
  </sheets>
  <externalReferences>
    <externalReference r:id="rId48"/>
    <externalReference r:id="rId49"/>
    <externalReference r:id="rId50"/>
    <externalReference r:id="rId51"/>
  </externalReferences>
  <definedNames>
    <definedName name="_LCB2" localSheetId="1">#REF!</definedName>
    <definedName name="_LCB2" localSheetId="10">#REF!</definedName>
    <definedName name="_LCB2" localSheetId="11">#REF!</definedName>
    <definedName name="_LCB2" localSheetId="12">#REF!</definedName>
    <definedName name="_LCB2" localSheetId="13">#REF!</definedName>
    <definedName name="_LCB2" localSheetId="14">#REF!</definedName>
    <definedName name="_LCB2" localSheetId="15">#REF!</definedName>
    <definedName name="_LCB2" localSheetId="16">#REF!</definedName>
    <definedName name="_LCB2" localSheetId="17">#REF!</definedName>
    <definedName name="_LCB2" localSheetId="18">#REF!</definedName>
    <definedName name="_LCB2" localSheetId="19">#REF!</definedName>
    <definedName name="_LCB2" localSheetId="20">#REF!</definedName>
    <definedName name="_LCB2" localSheetId="21">#REF!</definedName>
    <definedName name="_LCB2" localSheetId="22">#REF!</definedName>
    <definedName name="_LCB2" localSheetId="23">#REF!</definedName>
    <definedName name="_LCB2" localSheetId="24">#REF!</definedName>
    <definedName name="_LCB2" localSheetId="28">#REF!</definedName>
    <definedName name="_LCB2" localSheetId="29">#REF!</definedName>
    <definedName name="_LCB2" localSheetId="30">#REF!</definedName>
    <definedName name="_LCB2" localSheetId="31">#REF!</definedName>
    <definedName name="_LCB2" localSheetId="32">#REF!</definedName>
    <definedName name="_LCB2" localSheetId="33">#REF!</definedName>
    <definedName name="_LCB2" localSheetId="34">#REF!</definedName>
    <definedName name="_LCB2" localSheetId="36">#REF!</definedName>
    <definedName name="_LCB2" localSheetId="37">#REF!</definedName>
    <definedName name="_LCB2" localSheetId="38">#REF!</definedName>
    <definedName name="_LCB2" localSheetId="39">#REF!</definedName>
    <definedName name="_LCB2" localSheetId="40">#REF!</definedName>
    <definedName name="_LCB2" localSheetId="41">#REF!</definedName>
    <definedName name="_LCB2" localSheetId="42">#REF!</definedName>
    <definedName name="_LCB2" localSheetId="43">#REF!</definedName>
    <definedName name="_LCB2" localSheetId="44">#REF!</definedName>
    <definedName name="_LCB2" localSheetId="45">#REF!</definedName>
    <definedName name="_LCB2" localSheetId="46">#REF!</definedName>
    <definedName name="_LCB2" localSheetId="9">#REF!</definedName>
    <definedName name="_LCB2" localSheetId="0">#REF!</definedName>
    <definedName name="_LCB2">#REF!</definedName>
    <definedName name="_LCB2_2" localSheetId="1">#REF!</definedName>
    <definedName name="_LCB2_2" localSheetId="10">#REF!</definedName>
    <definedName name="_LCB2_2" localSheetId="11">#REF!</definedName>
    <definedName name="_LCB2_2" localSheetId="12">#REF!</definedName>
    <definedName name="_LCB2_2" localSheetId="13">#REF!</definedName>
    <definedName name="_LCB2_2" localSheetId="14">#REF!</definedName>
    <definedName name="_LCB2_2" localSheetId="15">#REF!</definedName>
    <definedName name="_LCB2_2" localSheetId="16">#REF!</definedName>
    <definedName name="_LCB2_2" localSheetId="20">#REF!</definedName>
    <definedName name="_LCB2_2" localSheetId="21">#REF!</definedName>
    <definedName name="_LCB2_2" localSheetId="28">#REF!</definedName>
    <definedName name="_LCB2_2" localSheetId="29">#REF!</definedName>
    <definedName name="_LCB2_2" localSheetId="30">#REF!</definedName>
    <definedName name="_LCB2_2" localSheetId="31">#REF!</definedName>
    <definedName name="_LCB2_2" localSheetId="33">#REF!</definedName>
    <definedName name="_LCB2_2" localSheetId="36">#REF!</definedName>
    <definedName name="_LCB2_2" localSheetId="37">#REF!</definedName>
    <definedName name="_LCB2_2" localSheetId="38">#REF!</definedName>
    <definedName name="_LCB2_2" localSheetId="39">#REF!</definedName>
    <definedName name="_LCB2_2" localSheetId="40">#REF!</definedName>
    <definedName name="_LCB2_2" localSheetId="41">#REF!</definedName>
    <definedName name="_LCB2_2" localSheetId="42">#REF!</definedName>
    <definedName name="_LCB2_2" localSheetId="43">#REF!</definedName>
    <definedName name="_LCB2_2" localSheetId="44">#REF!</definedName>
    <definedName name="_LCB2_2" localSheetId="45">#REF!</definedName>
    <definedName name="_LCB2_2" localSheetId="46">#REF!</definedName>
    <definedName name="_LCB2_2" localSheetId="0">#REF!</definedName>
    <definedName name="_LCB2_2">#REF!</definedName>
    <definedName name="_Order1" hidden="1">255</definedName>
    <definedName name="_Order2" hidden="1">255</definedName>
    <definedName name="_R90_2" localSheetId="1">[1]K!#REF!</definedName>
    <definedName name="_R90_2" localSheetId="10">[1]K!#REF!</definedName>
    <definedName name="_R90_2" localSheetId="11">[1]K!#REF!</definedName>
    <definedName name="_R90_2" localSheetId="12">[1]K!#REF!</definedName>
    <definedName name="_R90_2" localSheetId="13">[1]K!#REF!</definedName>
    <definedName name="_R90_2" localSheetId="14">[1]K!#REF!</definedName>
    <definedName name="_R90_2" localSheetId="16">[1]K!#REF!</definedName>
    <definedName name="_R90_2" localSheetId="17">[1]K!#REF!</definedName>
    <definedName name="_R90_2" localSheetId="18">[1]K!#REF!</definedName>
    <definedName name="_R90_2" localSheetId="19">[1]K!#REF!</definedName>
    <definedName name="_R90_2" localSheetId="20">[1]K!#REF!</definedName>
    <definedName name="_R90_2" localSheetId="21">[1]K!#REF!</definedName>
    <definedName name="_R90_2" localSheetId="22">[1]K!#REF!</definedName>
    <definedName name="_R90_2" localSheetId="23">[1]K!#REF!</definedName>
    <definedName name="_R90_2" localSheetId="24">[1]K!#REF!</definedName>
    <definedName name="_R90_2" localSheetId="28">[1]K!#REF!</definedName>
    <definedName name="_R90_2" localSheetId="29">[1]K!#REF!</definedName>
    <definedName name="_R90_2" localSheetId="3">[1]K!#REF!</definedName>
    <definedName name="_R90_2" localSheetId="30">[1]K!#REF!</definedName>
    <definedName name="_R90_2" localSheetId="31">[1]K!#REF!</definedName>
    <definedName name="_R90_2" localSheetId="32">[1]K!#REF!</definedName>
    <definedName name="_R90_2" localSheetId="33">[1]K!#REF!</definedName>
    <definedName name="_R90_2" localSheetId="36">[1]K!#REF!</definedName>
    <definedName name="_R90_2" localSheetId="37">[1]K!#REF!</definedName>
    <definedName name="_R90_2" localSheetId="38">[1]K!#REF!</definedName>
    <definedName name="_R90_2" localSheetId="39">[1]K!#REF!</definedName>
    <definedName name="_R90_2" localSheetId="4">[1]K!#REF!</definedName>
    <definedName name="_R90_2" localSheetId="41">[1]K!#REF!</definedName>
    <definedName name="_R90_2" localSheetId="42">[1]K!#REF!</definedName>
    <definedName name="_R90_2" localSheetId="45">[1]K!#REF!</definedName>
    <definedName name="_R90_2" localSheetId="46">[1]K!#REF!</definedName>
    <definedName name="_R90_2" localSheetId="5">[1]K!#REF!</definedName>
    <definedName name="_R90_2" localSheetId="6">[1]K!#REF!</definedName>
    <definedName name="_R90_2" localSheetId="0">[1]K!#REF!</definedName>
    <definedName name="_R90_2">[1]K!#REF!</definedName>
    <definedName name="_R90_2_2" localSheetId="1">[1]K!#REF!</definedName>
    <definedName name="_R90_2_2" localSheetId="10">[1]K!#REF!</definedName>
    <definedName name="_R90_2_2" localSheetId="11">[1]K!#REF!</definedName>
    <definedName name="_R90_2_2" localSheetId="12">[1]K!#REF!</definedName>
    <definedName name="_R90_2_2" localSheetId="13">[1]K!#REF!</definedName>
    <definedName name="_R90_2_2" localSheetId="14">[1]K!#REF!</definedName>
    <definedName name="_R90_2_2" localSheetId="16">[1]K!#REF!</definedName>
    <definedName name="_R90_2_2" localSheetId="20">[1]K!#REF!</definedName>
    <definedName name="_R90_2_2" localSheetId="21">[1]K!#REF!</definedName>
    <definedName name="_R90_2_2" localSheetId="24">[1]K!#REF!</definedName>
    <definedName name="_R90_2_2" localSheetId="28">[1]K!#REF!</definedName>
    <definedName name="_R90_2_2" localSheetId="29">[1]K!#REF!</definedName>
    <definedName name="_R90_2_2" localSheetId="30">[1]K!#REF!</definedName>
    <definedName name="_R90_2_2" localSheetId="31">[1]K!#REF!</definedName>
    <definedName name="_R90_2_2" localSheetId="33">[1]K!#REF!</definedName>
    <definedName name="_R90_2_2" localSheetId="36">[1]K!#REF!</definedName>
    <definedName name="_R90_2_2" localSheetId="37">[1]K!#REF!</definedName>
    <definedName name="_R90_2_2" localSheetId="38">[1]K!#REF!</definedName>
    <definedName name="_R90_2_2" localSheetId="45">[1]K!#REF!</definedName>
    <definedName name="_R90_2_2" localSheetId="46">[1]K!#REF!</definedName>
    <definedName name="_R90_2_2" localSheetId="0">[1]K!#REF!</definedName>
    <definedName name="_R90_2_2">[1]K!#REF!</definedName>
    <definedName name="_xlnm.Print_Area" localSheetId="1">'1'!$A$1:$D$58</definedName>
    <definedName name="_xlnm.Print_Area" localSheetId="10">'10'!$A$1:$H$44</definedName>
    <definedName name="_xlnm.Print_Area" localSheetId="12">'12'!$A$1:$G$44</definedName>
    <definedName name="_xlnm.Print_Area" localSheetId="13">'13'!$A$1:$G$44</definedName>
    <definedName name="_xlnm.Print_Area" localSheetId="14">'14'!$A$1:$H$44</definedName>
    <definedName name="_xlnm.Print_Area" localSheetId="15">'15'!$A$1:$I$44</definedName>
    <definedName name="_xlnm.Print_Area" localSheetId="16">'16'!$A$1:$I$44</definedName>
    <definedName name="_xlnm.Print_Area" localSheetId="17">'17'!$A$1:$O$44</definedName>
    <definedName name="_xlnm.Print_Area" localSheetId="18">'18'!$A$1:$O$44</definedName>
    <definedName name="_xlnm.Print_Area" localSheetId="2">'2'!$A$1:$O$44</definedName>
    <definedName name="_xlnm.Print_Area" localSheetId="20">'20'!$A$1:$L$44</definedName>
    <definedName name="_xlnm.Print_Area" localSheetId="21">'21'!$A$1:$L$44</definedName>
    <definedName name="_xlnm.Print_Area" localSheetId="24">'24'!$A$1:$G$44</definedName>
    <definedName name="_xlnm.Print_Area" localSheetId="25">'25'!$A$1:$H$44</definedName>
    <definedName name="_xlnm.Print_Area" localSheetId="27">'27'!$A$1:$F$44</definedName>
    <definedName name="_xlnm.Print_Area" localSheetId="28">'28'!$A$1:$I$44</definedName>
    <definedName name="_xlnm.Print_Area" localSheetId="29">'29'!$A$1:$I$44</definedName>
    <definedName name="_xlnm.Print_Area" localSheetId="3">'3'!$A$1:$G$44</definedName>
    <definedName name="_xlnm.Print_Area" localSheetId="30">'30'!$A$1:$N$44</definedName>
    <definedName name="_xlnm.Print_Area" localSheetId="31">'31'!$A$1:$K$44</definedName>
    <definedName name="_xlnm.Print_Area" localSheetId="32">'32'!$A$1:$O$44</definedName>
    <definedName name="_xlnm.Print_Area" localSheetId="33">'33'!$A$1:$J$44</definedName>
    <definedName name="_xlnm.Print_Area" localSheetId="35">'35'!$A$1:$I$44</definedName>
    <definedName name="_xlnm.Print_Area" localSheetId="37">'37'!$A$1:$I$44</definedName>
    <definedName name="_xlnm.Print_Area" localSheetId="38">'38'!$A$1:$M$44</definedName>
    <definedName name="_xlnm.Print_Area" localSheetId="39">'39'!$A$1:$O$44</definedName>
    <definedName name="_xlnm.Print_Area" localSheetId="4">'4'!$A$1:$L$44</definedName>
    <definedName name="_xlnm.Print_Area" localSheetId="41">'41'!$A$1:$L$44</definedName>
    <definedName name="_xlnm.Print_Area" localSheetId="42">'42'!$A$1:$L$44</definedName>
    <definedName name="_xlnm.Print_Area" localSheetId="45">'45'!$A$1:$H$44</definedName>
    <definedName name="_xlnm.Print_Area" localSheetId="46">'46'!$A$1:$H$44</definedName>
    <definedName name="_xlnm.Print_Area" localSheetId="5">'5'!$A$1:$L$44</definedName>
    <definedName name="_xlnm.Print_Area" localSheetId="6">'6'!$A$1:$H$44</definedName>
    <definedName name="_xlnm.Print_Area" localSheetId="8">'8'!$A$1:$I$44</definedName>
    <definedName name="_xlnm.Print_Area" localSheetId="0">TOC!$A$1:$D$58</definedName>
    <definedName name="YEAR" localSheetId="13">[2]SETUP!$B$18</definedName>
    <definedName name="YEAR" localSheetId="14">[2]SETUP!$B$18</definedName>
    <definedName name="YEAR">[3]SETUP!$B$18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41" l="1"/>
  <c r="I27" i="43"/>
  <c r="G28" i="9" l="1"/>
  <c r="I28" i="9"/>
  <c r="H28" i="9"/>
  <c r="G28" i="55" l="1"/>
  <c r="F28" i="55"/>
  <c r="E28" i="55"/>
  <c r="D28" i="55"/>
  <c r="I28" i="41"/>
  <c r="H28" i="41"/>
  <c r="H28" i="36"/>
  <c r="G28" i="36"/>
  <c r="F28" i="36"/>
  <c r="D28" i="35"/>
  <c r="F28" i="35"/>
  <c r="E28" i="35"/>
  <c r="G15" i="34"/>
  <c r="F15" i="34"/>
  <c r="E15" i="34"/>
  <c r="D15" i="34"/>
  <c r="H28" i="24" l="1"/>
  <c r="G28" i="24"/>
  <c r="L25" i="46" l="1"/>
  <c r="I28" i="36" l="1"/>
  <c r="I30" i="36" l="1"/>
  <c r="H30" i="36"/>
  <c r="G30" i="36"/>
  <c r="F30" i="36"/>
  <c r="G25" i="32"/>
  <c r="F25" i="32"/>
  <c r="E25" i="32"/>
  <c r="D25" i="32"/>
  <c r="I25" i="24"/>
  <c r="I28" i="24" s="1"/>
  <c r="G25" i="14" l="1"/>
  <c r="E35" i="11" l="1"/>
  <c r="F34" i="11"/>
  <c r="H32" i="11"/>
  <c r="D32" i="11"/>
  <c r="E31" i="11"/>
  <c r="F27" i="11"/>
  <c r="G26" i="11"/>
  <c r="E24" i="11"/>
  <c r="F23" i="11"/>
  <c r="H19" i="11"/>
  <c r="H35" i="11" s="1"/>
  <c r="G19" i="11"/>
  <c r="G32" i="11" s="1"/>
  <c r="F19" i="11"/>
  <c r="F33" i="11" s="1"/>
  <c r="E19" i="11"/>
  <c r="E34" i="11" s="1"/>
  <c r="D19" i="11"/>
  <c r="D35" i="11" s="1"/>
  <c r="H11" i="11"/>
  <c r="H24" i="11" s="1"/>
  <c r="G11" i="11"/>
  <c r="G25" i="11" s="1"/>
  <c r="F11" i="11"/>
  <c r="F26" i="11" s="1"/>
  <c r="E11" i="11"/>
  <c r="E27" i="11" s="1"/>
  <c r="D11" i="11"/>
  <c r="D24" i="11" s="1"/>
  <c r="G23" i="11" l="1"/>
  <c r="F24" i="11"/>
  <c r="E25" i="11"/>
  <c r="D26" i="11"/>
  <c r="H26" i="11"/>
  <c r="G27" i="11"/>
  <c r="F31" i="11"/>
  <c r="E32" i="11"/>
  <c r="D33" i="11"/>
  <c r="H33" i="11"/>
  <c r="G34" i="11"/>
  <c r="F35" i="11"/>
  <c r="H25" i="11"/>
  <c r="D23" i="11"/>
  <c r="H23" i="11"/>
  <c r="G24" i="11"/>
  <c r="F25" i="11"/>
  <c r="E26" i="11"/>
  <c r="D27" i="11"/>
  <c r="H27" i="11"/>
  <c r="G31" i="11"/>
  <c r="F32" i="11"/>
  <c r="E33" i="11"/>
  <c r="D34" i="11"/>
  <c r="H34" i="11"/>
  <c r="G35" i="11"/>
  <c r="D25" i="11"/>
  <c r="G33" i="11"/>
  <c r="E23" i="11"/>
  <c r="D31" i="11"/>
  <c r="H31" i="11"/>
  <c r="O39" i="3"/>
  <c r="O37" i="3"/>
  <c r="O36" i="3"/>
  <c r="O35" i="3"/>
  <c r="O34" i="3"/>
  <c r="O33" i="3"/>
  <c r="O32" i="3"/>
  <c r="O31" i="3"/>
  <c r="O30" i="3"/>
  <c r="O29" i="3"/>
  <c r="O27" i="3"/>
  <c r="O26" i="3"/>
  <c r="O25" i="3"/>
  <c r="O24" i="3"/>
  <c r="O23" i="3"/>
  <c r="O22" i="3"/>
  <c r="O21" i="3"/>
  <c r="O20" i="3"/>
  <c r="O18" i="3"/>
  <c r="O17" i="3"/>
  <c r="O16" i="3"/>
  <c r="O15" i="3"/>
  <c r="O14" i="3"/>
  <c r="O13" i="3"/>
  <c r="O12" i="3"/>
  <c r="O11" i="3"/>
  <c r="O9" i="3"/>
  <c r="O7" i="3"/>
</calcChain>
</file>

<file path=xl/sharedStrings.xml><?xml version="1.0" encoding="utf-8"?>
<sst xmlns="http://schemas.openxmlformats.org/spreadsheetml/2006/main" count="1791" uniqueCount="643">
  <si>
    <t>TABLE OF CONTENTS</t>
  </si>
  <si>
    <t>Page</t>
  </si>
  <si>
    <t>Introduction</t>
  </si>
  <si>
    <t>GENERAL FUND</t>
  </si>
  <si>
    <t>Fiscal Year Revenue by Month</t>
  </si>
  <si>
    <t>Monthly Collections by Revenue Category</t>
  </si>
  <si>
    <t>Revenue History by Tax Type</t>
  </si>
  <si>
    <t>Historical Proportion of General Fund by Revenue Category</t>
  </si>
  <si>
    <t xml:space="preserve">Refunds History by Tax Type </t>
  </si>
  <si>
    <t>CORPORATION TAXES</t>
  </si>
  <si>
    <t xml:space="preserve">Corporate Net Income Tax </t>
  </si>
  <si>
    <t>History of Payments by Type</t>
  </si>
  <si>
    <t>Payments by Industry</t>
  </si>
  <si>
    <t>Corporate Net Income Tax</t>
  </si>
  <si>
    <t>Liabilities by Size</t>
  </si>
  <si>
    <t>Business Filers by Tax Year</t>
  </si>
  <si>
    <t xml:space="preserve">Gross Receipts Tax </t>
  </si>
  <si>
    <t>History of Cash Collections by Sector</t>
  </si>
  <si>
    <t xml:space="preserve">Insurance Premiums Tax </t>
  </si>
  <si>
    <t>History of Cash Collections by Type</t>
  </si>
  <si>
    <t>Cash Collections by Company Type</t>
  </si>
  <si>
    <t xml:space="preserve">Financial Institutions Taxes </t>
  </si>
  <si>
    <t>History of Cash Collections</t>
  </si>
  <si>
    <t>CONSUMPTION TAXES</t>
  </si>
  <si>
    <t xml:space="preserve">Sales and Use Tax </t>
  </si>
  <si>
    <t>Gross Collections by Industry</t>
  </si>
  <si>
    <t>History of Gross Collections by Industry</t>
  </si>
  <si>
    <t>Gross E-Commerce Collections</t>
  </si>
  <si>
    <t>Gross Non-Motor Vehicle Remittances by County</t>
  </si>
  <si>
    <t>Gross Motor Vehicle Remittances by County</t>
  </si>
  <si>
    <t>History of Transfers</t>
  </si>
  <si>
    <t xml:space="preserve">Cigarette Tax </t>
  </si>
  <si>
    <t>History of Cash Collections and Transfers</t>
  </si>
  <si>
    <t xml:space="preserve">Other Tobacco Products Tax </t>
  </si>
  <si>
    <t>History of Cash Collections by Product Type</t>
  </si>
  <si>
    <t>Liquor Tax &amp; Related Collections</t>
  </si>
  <si>
    <t>History of Collections</t>
  </si>
  <si>
    <t>OTHER TAXES</t>
  </si>
  <si>
    <t xml:space="preserve">Personal Income Tax </t>
  </si>
  <si>
    <t>History of Cash Collections by Source</t>
  </si>
  <si>
    <t>Taxable Income Ranges and Averages</t>
  </si>
  <si>
    <t>Taxable Income by County</t>
  </si>
  <si>
    <t>Tax Forgiveness History</t>
  </si>
  <si>
    <t>Realty Transfer Tax</t>
  </si>
  <si>
    <t>Gross Collections by County</t>
  </si>
  <si>
    <t>Inheritance and Estate Tax</t>
  </si>
  <si>
    <t>Gaming Taxes</t>
  </si>
  <si>
    <t>Minor and Repealed Taxes</t>
  </si>
  <si>
    <t>MOTOR LICENSE FUND</t>
  </si>
  <si>
    <t>Monthly Cash Collections by Revenue Category</t>
  </si>
  <si>
    <t>Revenue History by Type</t>
  </si>
  <si>
    <t>DELINQUENT COLLECTIONS &amp; ENHANCED REVENUE COLLECTION ACCOUNT</t>
  </si>
  <si>
    <t>Delinquent Collections</t>
  </si>
  <si>
    <t>History of Collections by Tax Type</t>
  </si>
  <si>
    <t>ERCA</t>
  </si>
  <si>
    <t>INTRODUCTION</t>
  </si>
  <si>
    <t>Other reports and publications available from the Bureau of Research include the Pennsylvania Tax Compendium, Personal Income Tax Statistics, Property Tax/Rent Rebate Program Statistical Reports, and the Monthly Revenue Report.  These publications are available on the Department’s website.</t>
  </si>
  <si>
    <t>For questions related to data contained in this publication, please contact the Bureau of Research at RA-RVFSL-BOR-INQUIRY@pa.gov.</t>
  </si>
  <si>
    <t>GENERAL FUND REVENUE</t>
  </si>
  <si>
    <t>JUL</t>
  </si>
  <si>
    <t>AUG</t>
  </si>
  <si>
    <t>SEP</t>
  </si>
  <si>
    <t>OCT</t>
  </si>
  <si>
    <t>NOV</t>
  </si>
  <si>
    <t>DEC</t>
  </si>
  <si>
    <t>JAN</t>
  </si>
  <si>
    <t>FEB</t>
  </si>
  <si>
    <t>MAR</t>
  </si>
  <si>
    <t xml:space="preserve">APR </t>
  </si>
  <si>
    <t>MAY</t>
  </si>
  <si>
    <t>JUN</t>
  </si>
  <si>
    <t>TOTAL</t>
  </si>
  <si>
    <t>Total General Fund</t>
  </si>
  <si>
    <t>Total Tax Revenue</t>
  </si>
  <si>
    <t>Total Corporation Taxes</t>
  </si>
  <si>
    <t xml:space="preserve">  Accelerated Deposits</t>
  </si>
  <si>
    <t xml:space="preserve">  Corporate Net Income</t>
  </si>
  <si>
    <t xml:space="preserve">  Gross Receipts</t>
  </si>
  <si>
    <t xml:space="preserve">  Utility Property</t>
  </si>
  <si>
    <t xml:space="preserve">  Insurance Premium</t>
  </si>
  <si>
    <t xml:space="preserve">  Bank Shares</t>
  </si>
  <si>
    <t xml:space="preserve">  Mutual Thrift</t>
  </si>
  <si>
    <t>Total Consumption Taxes</t>
  </si>
  <si>
    <t xml:space="preserve">  Sales and Use - Total</t>
  </si>
  <si>
    <t xml:space="preserve">    Nonmotor</t>
  </si>
  <si>
    <t xml:space="preserve">    Motor Vehicle</t>
  </si>
  <si>
    <t xml:space="preserve">  Cigarette</t>
  </si>
  <si>
    <t xml:space="preserve">  Other Tobacco Products</t>
  </si>
  <si>
    <t xml:space="preserve">  Malt Beverage</t>
  </si>
  <si>
    <t xml:space="preserve">  Liquor</t>
  </si>
  <si>
    <t>Total Other Taxes</t>
  </si>
  <si>
    <t xml:space="preserve">  Personal Income - Total</t>
  </si>
  <si>
    <t xml:space="preserve">    Withholding</t>
  </si>
  <si>
    <t xml:space="preserve">    Quarterly</t>
  </si>
  <si>
    <t xml:space="preserve">    Annual</t>
  </si>
  <si>
    <t xml:space="preserve">  Realty Transfer</t>
  </si>
  <si>
    <t xml:space="preserve">  Inheritance</t>
  </si>
  <si>
    <t xml:space="preserve">  Gaming</t>
  </si>
  <si>
    <t xml:space="preserve">  Minor and Repealed</t>
  </si>
  <si>
    <t>Total Nontax Revenue</t>
  </si>
  <si>
    <t>MONTHLY COLLECTIONS BY REVENUE CATEGORY ($M)</t>
  </si>
  <si>
    <t>MONTH</t>
  </si>
  <si>
    <t>CORP</t>
  </si>
  <si>
    <t>CONSUMPTION</t>
  </si>
  <si>
    <t>OTHER</t>
  </si>
  <si>
    <t>NONTAX</t>
  </si>
  <si>
    <t>KEY</t>
  </si>
  <si>
    <t>CORP - Corporation Taxes</t>
  </si>
  <si>
    <t>CONSUMPTION - Consumption Taxes</t>
  </si>
  <si>
    <t>OTHER - Other Taxes</t>
  </si>
  <si>
    <t>NONTAX - Nontax revenue</t>
  </si>
  <si>
    <t>NOTE</t>
  </si>
  <si>
    <t>HISTORY - FISCAL YEAR ENDING JUNE 30 ($M)</t>
  </si>
  <si>
    <t>--</t>
  </si>
  <si>
    <t>HISTORY - FISCAL YEAR ENDING JUNE 30 ($M) - CONTINUED</t>
  </si>
  <si>
    <t>HISTORICAL PROPORTION OF GENERAL FUND BY REVENUE CATEGORY ($M)</t>
  </si>
  <si>
    <t>FISCAL YEAR</t>
  </si>
  <si>
    <t>PIT</t>
  </si>
  <si>
    <t>OTHER TAX</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</si>
  <si>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</si>
  <si>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</si>
  <si>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</si>
  <si>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</si>
  <si>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</si>
  <si>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</si>
  <si>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</si>
  <si>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</si>
  <si>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</si>
  <si>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</si>
  <si>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</si>
  <si>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</si>
  <si>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</si>
  <si>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</si>
  <si>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</si>
  <si>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</si>
  <si>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</si>
  <si>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</si>
  <si>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</si>
  <si>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PIT - Personal Income Tax</t>
  </si>
  <si>
    <t>OTHER - Other Taxes (includes Capital Stock / Franchise Tax)</t>
  </si>
  <si>
    <t>A twenty year history of the proportion of General Fund collections by major revenue category is shown. Collections are shown in greater detail on the General Fund History pages.</t>
  </si>
  <si>
    <t>GENERAL FUND REFUNDS</t>
  </si>
  <si>
    <t>HISTORY BY TAX TYPE ($M)</t>
  </si>
  <si>
    <t>SUT</t>
  </si>
  <si>
    <t>SUT - Sales and Use Tax</t>
  </si>
  <si>
    <t>OTHER - All other General Fund taxes</t>
  </si>
  <si>
    <t>Refund numbers reflect amounts recorded by the Department of Revenue in the executive authorization of refunds.</t>
  </si>
  <si>
    <t>2022-23 STATISTICAL SUPPLEMENT</t>
  </si>
  <si>
    <t>FISCAL YEAR 2022-23 BY MONTH ($M)</t>
  </si>
  <si>
    <t xml:space="preserve">Monthly collections for FY 2022-23 are shown by major revenue category. Collections are shown in greater detail on the General Fund Monthly Collections page.  </t>
  </si>
  <si>
    <t>2022-23</t>
  </si>
  <si>
    <t>Employer Withholding by Industry</t>
  </si>
  <si>
    <t>CORPORATE NET INCOME TAX</t>
  </si>
  <si>
    <t>PAYMENTS BY TYPE ($M)</t>
  </si>
  <si>
    <t>ESTIMATED</t>
  </si>
  <si>
    <t>REGULAR</t>
  </si>
  <si>
    <t>Details may not add to totals due to rounding.</t>
  </si>
  <si>
    <t>NOTES</t>
  </si>
  <si>
    <t>In fiscal year 2019-20, the due date for Corporate Net Income Tax annual returns originally due between April and July 2020 were extended to August 14, 2020 because of the COVID-19 pandemic.</t>
  </si>
  <si>
    <t>PAYMENTS BY BUSINESS TYPE ($M)</t>
  </si>
  <si>
    <t>BUSINESS TYPE</t>
  </si>
  <si>
    <t>Agriculture, Forestry, Fishing and Hunting</t>
  </si>
  <si>
    <t>Mining</t>
  </si>
  <si>
    <t>Utilities</t>
  </si>
  <si>
    <t>Construction</t>
  </si>
  <si>
    <t>Manufacturing</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</si>
  <si>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</si>
  <si>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</si>
  <si>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</si>
  <si>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</si>
  <si>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</si>
  <si>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</si>
  <si>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</si>
  <si>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</si>
  <si>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Administrative and Support Services</t>
  </si>
  <si>
    <t>Educational Services</t>
  </si>
  <si>
    <t>Health Care and Social Assistance</t>
  </si>
  <si>
    <t>Arts, Entertainment, and Recreation</t>
  </si>
  <si>
    <t>Accommodation and Food Services</t>
  </si>
  <si>
    <t>Other Services</t>
  </si>
  <si>
    <t>Not Classified</t>
  </si>
  <si>
    <t>LIABILITIES BY SIZE ($M)</t>
  </si>
  <si>
    <t>COUNT</t>
  </si>
  <si>
    <t>LIABILITY RANGE</t>
  </si>
  <si>
    <t>$1 - $10,000</t>
  </si>
  <si>
    <t>$10,001 - $100,000</t>
  </si>
  <si>
    <t>&gt;$100,000</t>
  </si>
  <si>
    <t>CNIT LIABILITIES</t>
  </si>
  <si>
    <t>COUNT SHARE</t>
  </si>
  <si>
    <t>AMOUNT SHARE</t>
  </si>
  <si>
    <t>BUSINESS FILERS BY TAX YEAR</t>
  </si>
  <si>
    <t>TAX YEAR</t>
  </si>
  <si>
    <t>C CORP</t>
  </si>
  <si>
    <t>S CORP</t>
  </si>
  <si>
    <t>LLC</t>
  </si>
  <si>
    <t>PARTNERSHIP</t>
  </si>
  <si>
    <t>C Corporations include limited liability companies that elect to be taxed as a C Corporation for federal income tax purposes as well as S Corporations with taxable built-in gains.</t>
  </si>
  <si>
    <t xml:space="preserve">S Corporation, Limited Liability Company (LLC), and Partnership counts are calculated by counting the entities filing Pennsylvania Schedule RK-1 and NRK-1 forms. Entity type is indicated on the form. </t>
  </si>
  <si>
    <t>GROSS RECEIPTS TAX</t>
  </si>
  <si>
    <t>CASH COLLECTIONS BY SECTOR ($M)</t>
  </si>
  <si>
    <t>ELECTRIC</t>
  </si>
  <si>
    <t>TELECOM</t>
  </si>
  <si>
    <t>AFIG</t>
  </si>
  <si>
    <t>TAX RATES</t>
  </si>
  <si>
    <t>INSURANCE PREMIUMS TAX</t>
  </si>
  <si>
    <t>CASH COLLECTIONS ($M)</t>
  </si>
  <si>
    <t xml:space="preserve">Insurance premiums tax (IPT) consists mostly of a 2% tax on gross premiums. Also included above are amounts for the 3% premiums tax on policies written with surplus lines insurers or other non-admitted insurers and a 5% underwriting profits tax on marine insurers. The tax rates have not changed within the reported periods. </t>
  </si>
  <si>
    <t>Collections represent payments deposited into the General Fund. Prior to fiscal year 2022-23, IPT from foreign casualty (FC) insurance companies were deposited in the Municipal Pension Aid Fund (MPAF), while IPT from foreign fire (FF) insurance companies were deposited in the Fire Insurance Tax Fund (FITF). Thereafter, Act 53-2022 provides that payments from all IPT payers are deposited in the General Fund, with FF and FC company payments going to Other IPT. At the close of the fiscal year, the greater of 38% of IPT revenues or $345 million is to be transferred to the MPAF, and the greater of 8.5% of IPT revenues or $85 million is to be transferred to the FITF.</t>
  </si>
  <si>
    <t>CASH COLLECTIONS BY SOURCE ($M)</t>
  </si>
  <si>
    <t>CLASS</t>
  </si>
  <si>
    <t>FUND</t>
  </si>
  <si>
    <t>TYPE</t>
  </si>
  <si>
    <t>DOMESTIC</t>
  </si>
  <si>
    <t>GF</t>
  </si>
  <si>
    <t>CASUALTY</t>
  </si>
  <si>
    <t>FIRE</t>
  </si>
  <si>
    <t>LIFE</t>
  </si>
  <si>
    <t>FOREIGN</t>
  </si>
  <si>
    <t>TITLE</t>
  </si>
  <si>
    <t>EXCESS INSURANCE BROKERS</t>
  </si>
  <si>
    <t>MARINE</t>
  </si>
  <si>
    <t>RETALIATORY CASUALTY</t>
  </si>
  <si>
    <t>RETALIATORY FIRE</t>
  </si>
  <si>
    <t>UNAUTHORIZED</t>
  </si>
  <si>
    <t>SPECIAL</t>
  </si>
  <si>
    <t>CASUALTY - ACT 53 2022 TRANSFER</t>
  </si>
  <si>
    <t>FIRE - ACT 53 2022 TRANSFER</t>
  </si>
  <si>
    <t>GENERAL FUND - GROSS</t>
  </si>
  <si>
    <t>GENERAL FUND - ACT 53-2022 TRANSFERS</t>
  </si>
  <si>
    <t>GENERAL FUND - NET</t>
  </si>
  <si>
    <t>FIRE INSURANCE TAX FUND - NET</t>
  </si>
  <si>
    <t>MUNICIPAL PENSION AID FUND - NET</t>
  </si>
  <si>
    <t>FINANCIAL INSTITUTIONS TAXES</t>
  </si>
  <si>
    <t>BST</t>
  </si>
  <si>
    <t>MTIT</t>
  </si>
  <si>
    <t xml:space="preserve">The bank and trust company shares tax (BST) is imposed on every bank and trust company with capital stock that conducts business in Pennsylvania. The mutual thrift institutions tax (MTIT) applies to the net earnings or income received or accrued from all sources during the tax year. </t>
  </si>
  <si>
    <t xml:space="preserve">Act 52-2013 adjusted how taxable shares are apportioned for BST effective January 1, 2014. It is based solely on receipts. The act also expanded nexus by using a more customer-based definition of an institution. Act 84-2016 provides a phased-in deduction for Edge Act corporation equity, beginning January 1, 2018.  </t>
  </si>
  <si>
    <t>SALES AND USE TAX</t>
  </si>
  <si>
    <t>GROSS REMITTANCES BY NORTH AMERICAN INDUSTRY CLASSIFICATION SYSTEM ($M)</t>
  </si>
  <si>
    <t>GROWTH</t>
  </si>
  <si>
    <t>NAICS</t>
  </si>
  <si>
    <t>AGRICULTURE</t>
  </si>
  <si>
    <t>MINING</t>
  </si>
  <si>
    <t>UTILITIES</t>
  </si>
  <si>
    <t>Electric Power Generation, Transmission, &amp; Distribution</t>
  </si>
  <si>
    <t>Natural Gas Distribution</t>
  </si>
  <si>
    <t>Water, Sewage, and Other Systems</t>
  </si>
  <si>
    <t>CONSTRUCTION</t>
  </si>
  <si>
    <t>MANUFACTURING</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</si>
  <si>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</si>
  <si>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</si>
  <si>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</si>
  <si>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</si>
  <si>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</si>
  <si>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</si>
  <si>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</si>
  <si>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</si>
  <si>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Petroleum, Coal, Chemical, and Plastics Manufacturing</t>
  </si>
  <si>
    <t>Nonmetallic Mineral Product Manufacturing</t>
  </si>
  <si>
    <t>331-332</t>
  </si>
  <si>
    <t>Primary Metal and Fabricated Metal Product Manufacturing</t>
  </si>
  <si>
    <t>Machinery Manufacturing</t>
  </si>
  <si>
    <t>334-335</t>
  </si>
  <si>
    <t>Computer/Electronic/Electrical Product Manufacturing</t>
  </si>
  <si>
    <t>Transportation Equipment Manufacturing</t>
  </si>
  <si>
    <t>337-339</t>
  </si>
  <si>
    <t>Furniture, Medical Supply, and Miscellaneous</t>
  </si>
  <si>
    <t>WHOLESALE TRADE</t>
  </si>
  <si>
    <t>Merchant Wholesalers, Durable Goods</t>
  </si>
  <si>
    <t>Merchant Wholesalers, Nondurable Goods</t>
  </si>
  <si>
    <t>Wholesale Electronic Markets &amp; Agents &amp; Brokers</t>
  </si>
  <si>
    <t>RETAIL TRADE - MOTOR VEHICLE PARTS AND DEALERS</t>
  </si>
  <si>
    <t>Automobile Dealers</t>
  </si>
  <si>
    <t>Other Motor Vehicle Dealers</t>
  </si>
  <si>
    <t>Automotive Parts, Accessories and Tires Dealers</t>
  </si>
  <si>
    <t>GROSS REMITTANCES BY NORTH AMERICAN INDUSTRY CLASSIFICATION SYSTEM ($M) - CONTINUED</t>
  </si>
  <si>
    <t>RETAIL TRADE - BUILDING MATERIAL AND GARDEN EQUIPMENT DEALERS</t>
  </si>
  <si>
    <t>Building Materials and Supplies Dealer</t>
  </si>
  <si>
    <t>Lawn and Garden Equipment and Supplies Stores</t>
  </si>
  <si>
    <t>RETAIL TRADE - FOOD AND BEVERAGE STORES</t>
  </si>
  <si>
    <t>Grocery Store, Convenience Retailers and Vending Machine Operators</t>
  </si>
  <si>
    <t>Specialty Food Stores</t>
  </si>
  <si>
    <t>Beer, Wine and Liquor Stores</t>
  </si>
  <si>
    <t>RETAIL TRADE - FURNITURE AND HOME FURNISHINGS STORES</t>
  </si>
  <si>
    <t>Furniture Stores</t>
  </si>
  <si>
    <t>Home Furnishings Store</t>
  </si>
  <si>
    <t>RETAIL TRADE - ELECTRONICS AND APPLIANCE STORES</t>
  </si>
  <si>
    <t>RETAIL TRADE - GENERAL MERCHANDISE STORES</t>
  </si>
  <si>
    <t>Department Stores</t>
  </si>
  <si>
    <t>Other General Merchandise Stores</t>
  </si>
  <si>
    <t>RETAIL TRADE - HEALTH AND PERSONAL CARE STORES</t>
  </si>
  <si>
    <t>RETAIL TRADE - GASOLINE STATIONS</t>
  </si>
  <si>
    <t>RETAIL TRADE - CLOTHING AND CLOTHING ACCESSORY STORES</t>
  </si>
  <si>
    <t>RETAIL TRADE - SPORTING GOODS, HOBBY, MUSICAL INSTRUMENTS, AND BOOKS</t>
  </si>
  <si>
    <t>RETAIL TRADE - MISCELLANEOUS STORE RETAILERS</t>
  </si>
  <si>
    <t>TRANSPORTATION AND WAREHOUSING</t>
  </si>
  <si>
    <t>INFORMATION</t>
  </si>
  <si>
    <t>FINANCE, INSURANCE, AND REAL ESTATE</t>
  </si>
  <si>
    <t>SERVICES</t>
  </si>
  <si>
    <t>Professional, Scientific and Technical Services</t>
  </si>
  <si>
    <t>Admin. Support and Waste Mgmt. and Remediation Services</t>
  </si>
  <si>
    <t>Arts, Entertainment and Recreation Services</t>
  </si>
  <si>
    <t xml:space="preserve">Accommodation </t>
  </si>
  <si>
    <t>Food Services and Drinking Places</t>
  </si>
  <si>
    <t>Automotive Repair and Maintenance</t>
  </si>
  <si>
    <t>8112-8114</t>
  </si>
  <si>
    <t>Repair and Maintenance (except Automotive)</t>
  </si>
  <si>
    <t>Personal and Laundry Services</t>
  </si>
  <si>
    <t>Religious, Grantmaking, Civic, Professional, &amp; Similar Organizations</t>
  </si>
  <si>
    <t>Private Households (Maids, Butlers, Gardeners, etc.)</t>
  </si>
  <si>
    <t>GOVERNMENT</t>
  </si>
  <si>
    <t>UNCLASSIFIED</t>
  </si>
  <si>
    <t>MOTOR VEHICLE</t>
  </si>
  <si>
    <t>LIQUOR CONTROL BOARD</t>
  </si>
  <si>
    <t>GRAND TOTAL</t>
  </si>
  <si>
    <t>The sales tax data presented above are reported using the 2022 NAICS definitions and are not comparable to previous reports based on earlier NAICS definitions. Data for 2019-20 and 2020-21 were recalculated with 2022 NAICS definitions and will differ from prior editions.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  Growth rates are calculated on unrounded figures.</t>
  </si>
  <si>
    <t>INDUSTRY</t>
  </si>
  <si>
    <t>Trade, Including LCB Collections (NAICS 42-45)</t>
  </si>
  <si>
    <t>Leisure &amp; Hospitality (NAICS 71-72)</t>
  </si>
  <si>
    <t xml:space="preserve">Other Services (NAICS 51-62, 81-92) </t>
  </si>
  <si>
    <t>Manufacturing &amp; All Other (NAICS 11-33, 48-49, 99)</t>
  </si>
  <si>
    <t xml:space="preserve">Data above are organized by the major industrial activity of the vendor and do not represent sales by product type. Motor vehicle collections are not included in the figures.  These data are based on remittances made with tax returns processed during the fiscal year beginning on July 1 and ending on June 30.  Details may not add to totals due to rounding. </t>
  </si>
  <si>
    <t>SALES AND USE TAX - NON-MOTOR VEHICLE</t>
  </si>
  <si>
    <t>GROSS REMITTANCES BY COUNTY ($M)</t>
  </si>
  <si>
    <t>COUNTY</t>
  </si>
  <si>
    <t>Adams</t>
  </si>
  <si>
    <t>Erie</t>
  </si>
  <si>
    <t>Northumberland</t>
  </si>
  <si>
    <t>Allegheny</t>
  </si>
  <si>
    <t>Fayette</t>
  </si>
  <si>
    <t>Perry</t>
  </si>
  <si>
    <t>Armstrong</t>
  </si>
  <si>
    <t>Forest</t>
  </si>
  <si>
    <t>Philadelphia</t>
  </si>
  <si>
    <t>Beaver</t>
  </si>
  <si>
    <t>Franklin</t>
  </si>
  <si>
    <t>Pike</t>
  </si>
  <si>
    <t>Bedford</t>
  </si>
  <si>
    <t>Fulton</t>
  </si>
  <si>
    <t>Potter</t>
  </si>
  <si>
    <t>Berks</t>
  </si>
  <si>
    <t>Greene</t>
  </si>
  <si>
    <t>Schuylkill</t>
  </si>
  <si>
    <t>Blair</t>
  </si>
  <si>
    <t>Huntingdon</t>
  </si>
  <si>
    <t>Snyder</t>
  </si>
  <si>
    <t>Bradford</t>
  </si>
  <si>
    <t>Indiana</t>
  </si>
  <si>
    <t>Somerset</t>
  </si>
  <si>
    <t>Bucks</t>
  </si>
  <si>
    <t>Jefferson</t>
  </si>
  <si>
    <t>Sullivan</t>
  </si>
  <si>
    <t>Butler</t>
  </si>
  <si>
    <t>Juniata</t>
  </si>
  <si>
    <t>Susquehanna</t>
  </si>
  <si>
    <t>Cambria</t>
  </si>
  <si>
    <t>Lackawanna</t>
  </si>
  <si>
    <t>Tioga</t>
  </si>
  <si>
    <t>Cameron</t>
  </si>
  <si>
    <t>Lancaster</t>
  </si>
  <si>
    <t>Union</t>
  </si>
  <si>
    <t>Carbon</t>
  </si>
  <si>
    <t>Lawrence</t>
  </si>
  <si>
    <t>Venango</t>
  </si>
  <si>
    <t>Centre</t>
  </si>
  <si>
    <t>Lebanon</t>
  </si>
  <si>
    <t>Warren</t>
  </si>
  <si>
    <t>Chester</t>
  </si>
  <si>
    <t>Lehigh</t>
  </si>
  <si>
    <t>Washington</t>
  </si>
  <si>
    <t>Clarion</t>
  </si>
  <si>
    <t>Luzerne</t>
  </si>
  <si>
    <t>Wayne</t>
  </si>
  <si>
    <t>Clearfield</t>
  </si>
  <si>
    <t>Lycoming</t>
  </si>
  <si>
    <t>Westmoreland</t>
  </si>
  <si>
    <t>Clinton</t>
  </si>
  <si>
    <t>McKean</t>
  </si>
  <si>
    <t>Wyoming</t>
  </si>
  <si>
    <t>Columbia</t>
  </si>
  <si>
    <t>Mercer</t>
  </si>
  <si>
    <t>York</t>
  </si>
  <si>
    <t>Crawford</t>
  </si>
  <si>
    <t>Mifflin</t>
  </si>
  <si>
    <t>Cumberland</t>
  </si>
  <si>
    <t>Monroe</t>
  </si>
  <si>
    <t>Dauphin</t>
  </si>
  <si>
    <t>Montgomery</t>
  </si>
  <si>
    <t>Motor Vehicle</t>
  </si>
  <si>
    <t>Delaware</t>
  </si>
  <si>
    <t>Montour</t>
  </si>
  <si>
    <t>LCB</t>
  </si>
  <si>
    <t>Elk</t>
  </si>
  <si>
    <t>Northampton</t>
  </si>
  <si>
    <t>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Growth rates are calculated on unrounded figures.</t>
  </si>
  <si>
    <t>A breakdown of motor vehicle sales tax by county of vehicle registration is presented separately.</t>
  </si>
  <si>
    <t>SALES AND USE TAX - MOTOR VEHICLE</t>
  </si>
  <si>
    <t>Out of State</t>
  </si>
  <si>
    <t>The county data represent sales and use tax collections by county of vehicle registration. These data are based on remittances processed during the fiscal year beginning on July 1 and ending on June 30. Details may not add to totals due to rounding.  Growth rates are calculated on unrounded figures.</t>
  </si>
  <si>
    <t>The data for Allegheny and Philadelphia counties do not represent collections from sales subject to local sales and use tax.</t>
  </si>
  <si>
    <t>NONMOTOR VEHICLE GROSS E-COMMERCE COLLECTIONS BY CATEGORY ($M)</t>
  </si>
  <si>
    <t xml:space="preserve">Entities included in e-commerce collections are those identified by the department as engaging in e-commerce.  Entities may have voluntarily remitted before these legislative/policy changes.  </t>
  </si>
  <si>
    <t>CATEGORY</t>
  </si>
  <si>
    <t>RELEVANT POLICY/LEGISLATION</t>
  </si>
  <si>
    <t>ORIGINAL</t>
  </si>
  <si>
    <t>SUT Bulletin 2011-01; taxable sales by entities with physical presence in PA</t>
  </si>
  <si>
    <t>DIGITAL</t>
  </si>
  <si>
    <t>Act 84-2016; digital equivalents of taxable physical goods (e.g.: e-books, digital music, etc.)</t>
  </si>
  <si>
    <t>MARKETPLACE</t>
  </si>
  <si>
    <t>Act 43-2017; taxable sales on platforms for buying and selling among third-parties</t>
  </si>
  <si>
    <t>ECONOMIC NEXUS</t>
  </si>
  <si>
    <t>Act 13-2019; taxables sales by entities meeting dollar threshold for sales in PA</t>
  </si>
  <si>
    <t>CASH COLLECTIONS BY TYPE ($M)</t>
  </si>
  <si>
    <t>NON-MOTOR</t>
  </si>
  <si>
    <t>MOTOR</t>
  </si>
  <si>
    <t>Data do not represent collections from sales subject to local sales and use tax.</t>
  </si>
  <si>
    <t>Collections are net of transfers to the Public Transportation Assistance Fund (PTAF), Public Transportation Trust Fund (PTTF), Commonwealth Finance Authority (CFA), and other miscellaneous transfers. See the SUT transfer page for more detail.</t>
  </si>
  <si>
    <t>NON-MOTOR VEHICLE GROSS COLLECTIONS BY INDUSTRY ($M)</t>
  </si>
  <si>
    <t>TRANSFERS ($M)</t>
  </si>
  <si>
    <t>PTAF</t>
  </si>
  <si>
    <t>PTTF</t>
  </si>
  <si>
    <t>CFA</t>
  </si>
  <si>
    <t>CIGARETTE TAX</t>
  </si>
  <si>
    <t>CASH COLLECTIONS AND TRANSFERS ($M)</t>
  </si>
  <si>
    <t>CASH</t>
  </si>
  <si>
    <t>TRANSFERS</t>
  </si>
  <si>
    <t>OTHER TOBACCO PRODUCTS TAX</t>
  </si>
  <si>
    <t>CASH COLLECTIONS BY PRODUCT TYPE ($M)</t>
  </si>
  <si>
    <t>SMOKELESS</t>
  </si>
  <si>
    <t>RYO/PIPE</t>
  </si>
  <si>
    <t>E-CIGARETTES</t>
  </si>
  <si>
    <t>FLOOR</t>
  </si>
  <si>
    <t>TAXABLE PRODUCTS</t>
  </si>
  <si>
    <t>Chewing Tobacco</t>
  </si>
  <si>
    <t>Dry Snuff</t>
  </si>
  <si>
    <t>Snuff</t>
  </si>
  <si>
    <t>E-cigarettes</t>
  </si>
  <si>
    <t>Snuff Flour</t>
  </si>
  <si>
    <t>Pipe Tobacco</t>
  </si>
  <si>
    <t>RYO Tobacco</t>
  </si>
  <si>
    <t>Plug &amp; Twist Tobacco</t>
  </si>
  <si>
    <t>Periques</t>
  </si>
  <si>
    <t>Ready Rubbed Tobacco</t>
  </si>
  <si>
    <t>Liquids for use in E-cigarettes</t>
  </si>
  <si>
    <t>Any other type of smoking or chewing tobacco</t>
  </si>
  <si>
    <t>Granulated Tobacco</t>
  </si>
  <si>
    <t>Cavendish</t>
  </si>
  <si>
    <t>Plug Cut Tobacco</t>
  </si>
  <si>
    <t>Crimp Cut Tobacco</t>
  </si>
  <si>
    <t>RYO, CHEWING TOBACCO, SNUFF, AND PIPE TOBACCO</t>
  </si>
  <si>
    <t>The tax is 55 cents ($0.55) per ounce, with a minimum tax per package of 66 cents ($0.66). For example, if the retailer purchases 100 ounces of tobacco in two-ounce packages, the tax due would be $55. If the same quantity is purchased in one-ounce packages, the tax due would be $66.</t>
  </si>
  <si>
    <t>E-CIGARETTES / VAPOR PRODUCTS</t>
  </si>
  <si>
    <t>The tax rate is 40 percent of the purchase price from the wholesaler on liquids designed for use in E-cigarettes or any component sold in the same packaging as a ready-to-use E-cigarette.</t>
  </si>
  <si>
    <t>LIQUOR TAX &amp; RELATED COLLECTIONS</t>
  </si>
  <si>
    <t>LIQUOR TAX</t>
  </si>
  <si>
    <t>PROFITS</t>
  </si>
  <si>
    <t>IMPOSITION OF TAX</t>
  </si>
  <si>
    <t>The distribution of liquor is a state enterprise under the auspices of the Pennsylvania Liquor Control Board (LCB). All liquors sold by the LCB are subject to this 18 percent tax, which is calculated on the price paid by the consumer including mark-up, handling charge, and federal tax. The first sale of liquor also is subject to the sales and use tax at the time of purchase.</t>
  </si>
  <si>
    <t>The profits of Pennsylvania liquor stores are transferred by LCB to the General Fund. The amount is annually determined by the LCB, subject to the approval of the Governor.</t>
  </si>
  <si>
    <t>PERSONAL INCOME TAX</t>
  </si>
  <si>
    <t>WITHHOLDING</t>
  </si>
  <si>
    <t>ANNUAL</t>
  </si>
  <si>
    <t>% OF COLLECTIONS</t>
  </si>
  <si>
    <t>1993 TO 2003</t>
  </si>
  <si>
    <t>2004 TO PRESENT</t>
  </si>
  <si>
    <t>Personal income tax revenues consist of employer withholding, quarterly estimated payments, and annual payments.</t>
  </si>
  <si>
    <t>The April 2020 due date for tax year 2019 annual payments and the April 2020 and June 2020 due dates for tax year 2020 estimated payments were extended to July 2020 due to the COVID-19 pandemic. As a result, a portion of the revenue from these sources was shifted from fiscal year 2019-20 to fiscal year 2020-21. The April 2021 due date for tax year 2020 annual payments was also extended to May 2021. This change did not cause revenue to be shifted to a different fiscal year.</t>
  </si>
  <si>
    <t>TAXABLE INCOME RANGES AND AVERAGES</t>
  </si>
  <si>
    <t>TAXABLE INCOME BY COUNTY - 2020 ($M)</t>
  </si>
  <si>
    <t>Total</t>
  </si>
  <si>
    <t>TAX FORGIVENESS ($M)</t>
  </si>
  <si>
    <t>PERSONAL INCOME TAX - EMPLOYER WITHHOLDING</t>
  </si>
  <si>
    <t>Agriculture</t>
  </si>
  <si>
    <t>31-33</t>
  </si>
  <si>
    <t>44-45</t>
  </si>
  <si>
    <t>48-49</t>
  </si>
  <si>
    <t>Real Estate, Rental, and Leasing</t>
  </si>
  <si>
    <t>The employer withholding data presented above are reported using the 2022 NAICS definitions for all fiscal years.  These data are organized by the major industrial activity of the employer. These data are based on remittances made with tax returns processed during the fiscal year beginning on July 1 and ending on June 30. Details may not add to totals due to rounding.  Growth rates are calculated on unrounded figures.</t>
  </si>
  <si>
    <t>REALTY TRANSFER TAX</t>
  </si>
  <si>
    <t>KRPCF</t>
  </si>
  <si>
    <t>HARE</t>
  </si>
  <si>
    <t>KEYSTONE RECREATION, PARK, AND CONSERVATION FUND</t>
  </si>
  <si>
    <t>PA HOUSING AFFORDABILITY AND REHABILITATION ENHANCEMENT FUND</t>
  </si>
  <si>
    <t>% OF RECEIPTS</t>
  </si>
  <si>
    <t xml:space="preserve">The transfer amount is to be the lesser of 40% of the difference between the total dollar amount of the realty transfer tax collected in the prior fiscal year and the total dollar amount of the realty transfer tax official estimate for fiscal year 14-15 ($447.5 million) or an amount according to the following:
FISCAL YEAR	TRANSFER MINIMUM	
2016-17 to 2018-19	$25 million	
2019-20 to 2022-23	$40 million	</t>
  </si>
  <si>
    <t>7/1994 THROUGH 12/2001</t>
  </si>
  <si>
    <t>1/2002 THROUGH 6/2002</t>
  </si>
  <si>
    <t>7/2002 THROUGH 6/2003</t>
  </si>
  <si>
    <t>7/2003 THROUGH 6/2006</t>
  </si>
  <si>
    <t>7/2006 THROUGH 6/2007</t>
  </si>
  <si>
    <t>TRANSFER MINIMUM</t>
  </si>
  <si>
    <t>7/2007 THROUGH PRESENT</t>
  </si>
  <si>
    <t>2016-17 to 2018-19</t>
  </si>
  <si>
    <t>$25 million</t>
  </si>
  <si>
    <t>2019-20 to 2022-23</t>
  </si>
  <si>
    <t>$40 million</t>
  </si>
  <si>
    <t>GROSS COLLECTIONS BY COUNTY ($K)</t>
  </si>
  <si>
    <t xml:space="preserve">These data are not directly comparable to Treasury deposits.  Amounts are based on remittances made by the Recorder of Deeds for each county and directly by taxpayers which are processed during the fiscal year beginning on July 1 and ending on June 30.  The timeliness of data availability also impacts the figures in this table.	 	
		.  </t>
  </si>
  <si>
    <t>INHERITANCE AND ESTATE TAX</t>
  </si>
  <si>
    <t>TRANSFER TYPE</t>
  </si>
  <si>
    <t>7/1/2000 TO PRESENT</t>
  </si>
  <si>
    <t>The federal credit upon which the Pennsylvania estate tax is based was phased out between 2002 and 2005. Once the credit was completely phased out, the Pennsylvania estate tax was effectively eliminated. As a result of the American Taxpayer Relief Act of 2012, the federal credit is not scheduled to return.</t>
  </si>
  <si>
    <t>SPOUSAL</t>
  </si>
  <si>
    <t>LINEAL</t>
  </si>
  <si>
    <t>SIBLING</t>
  </si>
  <si>
    <t>COLLATERAL</t>
  </si>
  <si>
    <t>GROSS COLLECTIONS BY COUNTY ($M)</t>
  </si>
  <si>
    <t>Unclassified</t>
  </si>
  <si>
    <t>These data are not directly comparable to Treasury deposits. Amounts are based on remittances made by the Register of Wills for each county and directly by taxpayers which are processed during the fiscal year beginning on July 1 and ending on June 30.  The timeliness of data availability also impacts the figures in this table.</t>
  </si>
  <si>
    <t>The unclassified category includes out of state and unidentified Inheritance and Estate Tax collections.</t>
  </si>
  <si>
    <t>GAMING TAXES</t>
  </si>
  <si>
    <t>TABLE GAMES</t>
  </si>
  <si>
    <t>FANTASY CONTEST</t>
  </si>
  <si>
    <t>INTERACTIVE GAMING</t>
  </si>
  <si>
    <t>SPORTS WAGERING</t>
  </si>
  <si>
    <t>VGTs</t>
  </si>
  <si>
    <t>NA</t>
  </si>
  <si>
    <t>DEPARTMENT OF DRUG AND ALCOHOL PROGRAM: 0.2% is transferred from Fantasy Contest, Interactive Gaming, and Sports Wagering taxes.</t>
  </si>
  <si>
    <t>COMPULSIVE &amp; PROBLEM GAMBLING TREATMENT FUND:  0.2% is transferred from Interactive Gaming, Sports Wagering, and VGT taxes.</t>
  </si>
  <si>
    <t>SPORTS TOURISM AND MARKETING ACCOUNT: For Fiscal Year 2022-23, 5% or $2.5 million, whichever is greater, not to exceed $5 million, is transferred from Sports Wagering tax.</t>
  </si>
  <si>
    <t>Collections above represent General Fund money only, and do not include taxes remitted to local governments or other commonwealth funds.</t>
  </si>
  <si>
    <t>Tax from VGTs is deposited into the General Fund as a transfer. The tax is initially deposited in the Video Gaming Fund, and on the last day of each fiscal year, the tax, less the amount earmarked for the Compulsive and Problem Gambling Treatment Fund, is transferred to the General Fund.</t>
  </si>
  <si>
    <t>MINOR &amp; REPEALED TAXES</t>
  </si>
  <si>
    <t>NIZ, CRIZ, &amp; MIRP</t>
  </si>
  <si>
    <t>CSFT</t>
  </si>
  <si>
    <t>ALL OTHER</t>
  </si>
  <si>
    <t>CAPITAL STOCK &amp; FRANCHISE TAX (CSFT) RATES</t>
  </si>
  <si>
    <t>COMPONENTS OF MINOR &amp; REPEALED TAXES</t>
  </si>
  <si>
    <t>TAX RATE (MILLS)</t>
  </si>
  <si>
    <t>Capital Stock &amp; Franchise Taxes</t>
  </si>
  <si>
    <t>Other Selective Business Taxes</t>
  </si>
  <si>
    <t>2008-2009</t>
  </si>
  <si>
    <t>Neighborhood Improvement Zone (NIZ) Transfer</t>
  </si>
  <si>
    <t>City Revitalization &amp; Improvement Zone (CRIZ) Transfer</t>
  </si>
  <si>
    <t>2002-2003</t>
  </si>
  <si>
    <t>Military Installation Remediation Program (MIRP) Transfer</t>
  </si>
  <si>
    <t>Fireworks Tax</t>
  </si>
  <si>
    <t>Wine Excise Tax</t>
  </si>
  <si>
    <t>Excess Vehicle Rental Tax</t>
  </si>
  <si>
    <t>Tax On Legal Documents</t>
  </si>
  <si>
    <t>Tavern Games Tax</t>
  </si>
  <si>
    <t>Miscellaneous Tax Clearing Accounts</t>
  </si>
  <si>
    <t>MOTOR LICENSE FUND REVENUE</t>
  </si>
  <si>
    <t>Total Motor Fund</t>
  </si>
  <si>
    <t>Total - Liquid Fuels Tax</t>
  </si>
  <si>
    <t>Motor Carrier/IFTA</t>
  </si>
  <si>
    <t>Alternative Fuels</t>
  </si>
  <si>
    <t>Oil Co Franchise</t>
  </si>
  <si>
    <t>Act 89 OCFT - Fuels</t>
  </si>
  <si>
    <t>Act 89 OCFT - Liquid Fuels</t>
  </si>
  <si>
    <t>Minor and Repealed</t>
  </si>
  <si>
    <t>Total - Licenses &amp; Fees</t>
  </si>
  <si>
    <t>Special Haul Permt</t>
  </si>
  <si>
    <t>Reg. Othr States-IRP</t>
  </si>
  <si>
    <t>Operators Licenses</t>
  </si>
  <si>
    <t>Real ID</t>
  </si>
  <si>
    <t>Vehic Reg. &amp; Titling</t>
  </si>
  <si>
    <t>Misc. Collections</t>
  </si>
  <si>
    <t>Total - Other Motor Receipts</t>
  </si>
  <si>
    <t>Fines, Pen., &amp; Int.</t>
  </si>
  <si>
    <t>Misc.-Treasury</t>
  </si>
  <si>
    <t>Other Miscellaneous</t>
  </si>
  <si>
    <t>MONTHLY CASH COLLECTIONS  ($M)</t>
  </si>
  <si>
    <t>LIQUID FUELS</t>
  </si>
  <si>
    <t>LICENSES AND FEES</t>
  </si>
  <si>
    <t>OTHER MOTOR</t>
  </si>
  <si>
    <t>APR</t>
  </si>
  <si>
    <t>LIQUID FUELS TAXES</t>
  </si>
  <si>
    <t>OTHER MOTOR RECEIPTS</t>
  </si>
  <si>
    <t>CASH COLLECTIONS  ($M)</t>
  </si>
  <si>
    <t>TAX RATE ($ PER GALLON)</t>
  </si>
  <si>
    <t>GASOLINE</t>
  </si>
  <si>
    <t>DIESEL</t>
  </si>
  <si>
    <t>Act 89 of 2013 increased the oil company franchise tax rate over a four year window beginning in calendar year 2014 while eliminating the 12 cent flat tax on gasoline and diesel fuel.</t>
  </si>
  <si>
    <t>2006 THROUGH 2013</t>
  </si>
  <si>
    <t>2015</t>
  </si>
  <si>
    <t xml:space="preserve">Act 89 of 2013 increased fees levied on vehicle registrations and operators licenses. The fees are increased every two years by the increases in the Consumer Price Index. The last increase was on July 1, 2021.  Act 89 also redirected certain fees to the Public Transportation Trust Fund and the Multimodal Transportation Fund. </t>
  </si>
  <si>
    <t>2018 THROUGH 2022</t>
  </si>
  <si>
    <t>Act 89 of 2013 redirected revenue from the Pennsylvania Turnpike to the Public Transportation Trust Fund and the Multimodal Transportation Fund starting in 2014. Other fees were also redirected to other funds.</t>
  </si>
  <si>
    <t>REFUNDS BY TAX TYPE ($M)</t>
  </si>
  <si>
    <t>OCFT</t>
  </si>
  <si>
    <t>MCRT/IFTA</t>
  </si>
  <si>
    <t>MISC</t>
  </si>
  <si>
    <t>Refund numbers reflect amounts recorded by the Department of Revenue in the executive authorization of refunds. A significant increase in refunds is seen after the Act 89 of 2013 rate increase.</t>
  </si>
  <si>
    <t xml:space="preserve">OCFT - Oil Company Franchise Tax, which includes expired liquid fuels and fuels taxes. </t>
  </si>
  <si>
    <t>MCRT/IFTA - Motor Carrier Road Tax/IFTA.</t>
  </si>
  <si>
    <t>MISC - Includes refunds for truck refrigeration units, alternative fuels, and power take-offs.</t>
  </si>
  <si>
    <t>DELINQUENT COLLECTIONS</t>
  </si>
  <si>
    <t>COLLECTIONS BY TAX TYPE ($M)</t>
  </si>
  <si>
    <t>MLF</t>
  </si>
  <si>
    <t>Delinquent Collections are the result of audits, desk reviews, and adjustments completed by the Pennsylvania Department of Revenue.</t>
  </si>
  <si>
    <t xml:space="preserve">Data may not match published delinquent collections reports due to rounding. </t>
  </si>
  <si>
    <t>CORP - Corporation taxes</t>
  </si>
  <si>
    <t xml:space="preserve">CONSUMPTION - Includes sales, use, cigarette, and other consumption taxes. </t>
  </si>
  <si>
    <t>OTHER - Includes personal income, realty transfer, and inheritance taxes.</t>
  </si>
  <si>
    <t xml:space="preserve">MLF - Includes liquid fuels, fuels, oil company franchise, and motor carrier road/IFTA taxes. </t>
  </si>
  <si>
    <t>ENHANCED REVENUE COLLECTION ACCOUNT</t>
  </si>
  <si>
    <t>REFUNDS</t>
  </si>
  <si>
    <t xml:space="preserve">Act 46 of 2010 created the Enhanced Revenue Collection Account (ERCA). Monies are appropriated to the department to expand tax return reviews and tax collection activities. ERCA funding has enabled the department to increase its scrutiny of returns requesting refunds as well as to initiate additional audits and enhanced compliance and collections activities. </t>
  </si>
  <si>
    <t>ERCA collections are composed of delinquent collections resulting from projects funded by Act 46 of 2010 as well as refunds avoided or diminished by ERCA funded activities.</t>
  </si>
  <si>
    <t xml:space="preserve">CONSUMPTION - Sales, use, cigarette, and other consumption taxes. </t>
  </si>
  <si>
    <t>OTHER - Personal income and inheritance taxes.</t>
  </si>
  <si>
    <t xml:space="preserve">REFUNDS - Represents refunds avoided. </t>
  </si>
  <si>
    <t xml:space="preserve">This publication reports statistics in conjunction with the Pennsylvania Tax Compendium and Monthly Revenue Report.  The information provided in this document does not, and is not intended to, constitute legal advice or tax guidance.  The material provided in this document is issued for informational purposes only and should not be relied upon or used in tax appeals.  </t>
  </si>
  <si>
    <t>Most data relate to the fiscal year ending June 30, 2023, although some tables provide historical data for comparison purposes.  Unusual revenue collection patterns and numerous other effects discernible in the tables and graphs are often the result of significant tax legislation.  Please consult the Pennsylvania Tax Compendium for specific tax changes.</t>
  </si>
  <si>
    <t>AVG ANNUAL GROWTH</t>
  </si>
  <si>
    <t>Other</t>
  </si>
  <si>
    <t>The data for Allegheny and Philadelphia counties do not represent collections from sales subject to local sales and use tax. Other collections include out of state, unallocated, and separately remitted use tax collections.</t>
  </si>
  <si>
    <t>OVERALL</t>
  </si>
  <si>
    <r>
      <rPr>
        <b/>
        <sz val="12"/>
        <color theme="1"/>
        <rFont val="Calibri"/>
        <family val="2"/>
      </rPr>
      <t>TAX RATES:</t>
    </r>
    <r>
      <rPr>
        <sz val="12"/>
        <color theme="1"/>
        <rFont val="Calibri"/>
        <family val="2"/>
      </rPr>
      <t xml:space="preserve"> For 2012 to the present, the tax rate for the electric sector is 5.9% while the rate for telecom and other is 5.0%.  Prior to 2012, rates fluctuated due to the Revenue Neutral Reconciliation (RNR) mechanism as well as the PURTA surcharge. </t>
    </r>
  </si>
  <si>
    <r>
      <t xml:space="preserve">OTHER SECTOR: </t>
    </r>
    <r>
      <rPr>
        <sz val="12"/>
        <color theme="1"/>
        <rFont val="Calibri"/>
        <family val="2"/>
      </rPr>
      <t>The "Other" sector includes taxable transportation services, such as pipelines and certain water transportation serivices, as well as the sale of natural gas through tax year 1999.</t>
    </r>
  </si>
  <si>
    <r>
      <t xml:space="preserve">ALTERNATIVE FUELS INCENTIVE GRANT FUND (AFIG) TRANSFER: </t>
    </r>
    <r>
      <rPr>
        <sz val="12"/>
        <color theme="1"/>
        <rFont val="Calibri"/>
        <family val="2"/>
      </rPr>
      <t>Beginning July 1, 1993, the revenue raised from 0.25 mill of the tax collected during the fiscal year is transferred to the Alternative Fuels Incentive Grant Fund pursuant to Act 166–1992.</t>
    </r>
  </si>
  <si>
    <t xml:space="preserve">Data are based on remittances made with tax returns processed during the fiscal year beginning on July 1 and ending on June 30.  Details may not add to totals due to rounding. </t>
  </si>
  <si>
    <r>
      <rPr>
        <b/>
        <sz val="12"/>
        <color theme="1"/>
        <rFont val="Calibri"/>
        <family val="2"/>
      </rPr>
      <t>CLASS:</t>
    </r>
    <r>
      <rPr>
        <sz val="12"/>
        <color theme="1"/>
        <rFont val="Calibri"/>
        <family val="2"/>
      </rPr>
      <t xml:space="preserve">  Domestic, foreign, or other types of insurers making the payments. Other also includes retaliatory fees paid by foreign insurers located in states with higher tax burdens on insurance companies. </t>
    </r>
  </si>
  <si>
    <r>
      <rPr>
        <b/>
        <sz val="12"/>
        <color theme="1"/>
        <rFont val="Calibri"/>
        <family val="2"/>
      </rPr>
      <t xml:space="preserve">FUND: </t>
    </r>
    <r>
      <rPr>
        <sz val="12"/>
        <color theme="1"/>
        <rFont val="Calibri"/>
        <family val="2"/>
      </rPr>
      <t xml:space="preserve"> General Fund (GF) or Special Fund (SPECIAL). Taxes paid by foreign casualty and foreign fire companies were directly deposited in the Municipal Pension Aid and Fire Insurance Tax Funds (MPAF and FITF), respectively, prior to fiscal year 2022-23. All IPT revenues are thereafter deposited in the General Fund, with subsequent annual transfers made to the MPAF and FITF.
</t>
    </r>
  </si>
  <si>
    <t xml:space="preserve">The amounts above are allocated based on how an insurance company originally registered with the Pennsylvania Insurance Department. To the extent that some companies are classified as one type of insurer but are licensed to sell multiple types of insurance, the amounts may include taxes on other insurance types.  Please see note on prior page regarding the changes made to IPT deposits under Act 53-2022, beginning with FY 2022-23.  Net amounts shown for the Municipal Pension Aid and Fire Insurance Tax Funds represent net transfers of IPT revenues to those funds, not fiscal year total revenues in each fund. </t>
  </si>
  <si>
    <r>
      <rPr>
        <b/>
        <sz val="12"/>
        <color theme="1"/>
        <rFont val="Calibri"/>
        <family val="2"/>
      </rPr>
      <t>TAX RATES:</t>
    </r>
    <r>
      <rPr>
        <sz val="12"/>
        <color theme="1"/>
        <rFont val="Calibri"/>
        <family val="2"/>
      </rPr>
      <t xml:space="preserve">  From tax year 1995 through tax year 2022, the CNIT rate was 9.99%.  Act 53-2022 set a schedule of rate reductions starting in tax year 2023 until the rate reaches 4.99% in tax year 2031.</t>
    </r>
  </si>
  <si>
    <r>
      <t>TAX RATE:</t>
    </r>
    <r>
      <rPr>
        <sz val="12"/>
        <color theme="1"/>
        <rFont val="Calibri"/>
        <family val="2"/>
      </rPr>
      <t xml:space="preserve">  The current rate of 6.0% has been in effect since 1968</t>
    </r>
    <r>
      <rPr>
        <b/>
        <sz val="12"/>
        <color theme="1"/>
        <rFont val="Calibri"/>
        <family val="2"/>
      </rPr>
      <t>.</t>
    </r>
  </si>
  <si>
    <r>
      <t xml:space="preserve">BST RATES:  </t>
    </r>
    <r>
      <rPr>
        <sz val="12"/>
        <color theme="1"/>
        <rFont val="Calibri"/>
        <family val="2"/>
      </rPr>
      <t>For tax year 2017 to the present, the rate is 0.95%.  The prior rate was 0.89% for tax years 2014 through 2016 and 1.25% for 1990 to 2013.</t>
    </r>
  </si>
  <si>
    <r>
      <t xml:space="preserve">TAX RATE (PER CIGARETTE): </t>
    </r>
    <r>
      <rPr>
        <sz val="12"/>
        <color theme="1"/>
        <rFont val="Calibri"/>
        <family val="2"/>
      </rPr>
      <t>For 2016 to the present, the tax rate per cigarette is $0.1300.  The prior rate from 2009 through 2016 was $0.0800 per cigarette.</t>
    </r>
  </si>
  <si>
    <r>
      <rPr>
        <b/>
        <sz val="12"/>
        <color theme="1"/>
        <rFont val="Calibri"/>
        <family val="2"/>
      </rPr>
      <t>TABLE GAMES</t>
    </r>
    <r>
      <rPr>
        <b/>
        <sz val="12"/>
        <color theme="1"/>
        <rFont val="Calibri"/>
        <family val="2"/>
        <scheme val="minor"/>
      </rPr>
      <t>:</t>
    </r>
    <r>
      <rPr>
        <sz val="12"/>
        <color theme="1"/>
        <rFont val="Calibri"/>
        <family val="2"/>
        <scheme val="minor"/>
      </rPr>
      <t xml:space="preserve">  12% + 2% surcharge, with an additional 34% from table games played on fully automated electronic gaming tables</t>
    </r>
  </si>
  <si>
    <r>
      <rPr>
        <b/>
        <sz val="12"/>
        <color theme="1"/>
        <rFont val="Calibri"/>
        <family val="2"/>
      </rPr>
      <t>FANTASTY CONTEST</t>
    </r>
    <r>
      <rPr>
        <b/>
        <sz val="12"/>
        <color theme="1"/>
        <rFont val="Calibri"/>
        <family val="2"/>
        <scheme val="minor"/>
      </rPr>
      <t>:</t>
    </r>
    <r>
      <rPr>
        <sz val="12"/>
        <color theme="1"/>
        <rFont val="Calibri"/>
        <family val="2"/>
        <scheme val="minor"/>
      </rPr>
      <t xml:space="preserve">  15% of fantasy contest adjusted revenue</t>
    </r>
  </si>
  <si>
    <r>
      <rPr>
        <b/>
        <sz val="12"/>
        <rFont val="Calibri"/>
        <family val="2"/>
      </rPr>
      <t>INTERACTIVE GAMING &amp; MULTI-USE GAMING DEVICE</t>
    </r>
    <r>
      <rPr>
        <b/>
        <sz val="12"/>
        <rFont val="Calibri"/>
        <family val="2"/>
        <scheme val="minor"/>
      </rPr>
      <t>:</t>
    </r>
    <r>
      <rPr>
        <sz val="12"/>
        <rFont val="Calibri"/>
        <family val="2"/>
        <scheme val="minor"/>
      </rPr>
      <t xml:space="preserve">  14% of gross revenue from games simulating table games; 52% on multi-use games simulating slot machines </t>
    </r>
  </si>
  <si>
    <r>
      <rPr>
        <b/>
        <sz val="12"/>
        <color theme="1"/>
        <rFont val="Calibri"/>
        <family val="2"/>
      </rPr>
      <t>SPORTS WAGERING:</t>
    </r>
    <r>
      <rPr>
        <sz val="12"/>
        <color theme="1"/>
        <rFont val="Calibri"/>
        <family val="2"/>
      </rPr>
      <t xml:space="preserve">  34% of gross sports wagering</t>
    </r>
  </si>
  <si>
    <r>
      <rPr>
        <b/>
        <sz val="12"/>
        <color theme="1"/>
        <rFont val="Calibri"/>
        <family val="2"/>
      </rPr>
      <t>VIDEO GAMING TERMINALS (VGTs):</t>
    </r>
    <r>
      <rPr>
        <sz val="12"/>
        <color theme="1"/>
        <rFont val="Calibri"/>
        <family val="2"/>
      </rPr>
      <t xml:space="preserve">  42% of gross terminal revenue </t>
    </r>
  </si>
  <si>
    <t>FY</t>
  </si>
  <si>
    <t>FISCAL YEAR APPROPRIATION</t>
  </si>
  <si>
    <r>
      <rPr>
        <b/>
        <sz val="12"/>
        <color theme="1"/>
        <rFont val="Calibri"/>
        <family val="2"/>
      </rPr>
      <t>PTAF:</t>
    </r>
    <r>
      <rPr>
        <sz val="12"/>
        <color theme="1"/>
        <rFont val="Calibri"/>
        <family val="2"/>
      </rPr>
      <t xml:space="preserve"> The Public Transportation Assistance Fund receives a 0.947 percent monthly transfer from Sales and Use Tax revenue. </t>
    </r>
  </si>
  <si>
    <r>
      <rPr>
        <b/>
        <sz val="12"/>
        <color theme="1"/>
        <rFont val="Calibri"/>
        <family val="2"/>
      </rPr>
      <t>PTTF:</t>
    </r>
    <r>
      <rPr>
        <sz val="12"/>
        <color theme="1"/>
        <rFont val="Calibri"/>
        <family val="2"/>
      </rPr>
      <t xml:space="preserve"> Beginning July 1, 2007, the Public Transportation Trust Fund receives a 4.4 percent transfer from Sales and Use Tax revenue. Previously, 1.22 percent of sales and use tax revenues were transferred to the Supplemental Public Transportation Account (SPTA). Annual transfers to the SPTA were capped at $75 million per fiscal year.  First effective for FY 2022-23, Act 83-2013 provides for an additional transfer of revenue from motor vehicle sales tax receipts to the PTTF, equal to the greater of the ratio of $450 million to FY 2020-21 motor vehicle sales tax receipts multiplied by current year sales tax receipts, or $450 million.</t>
    </r>
  </si>
  <si>
    <r>
      <rPr>
        <b/>
        <sz val="12"/>
        <color theme="1"/>
        <rFont val="Calibri"/>
        <family val="2"/>
      </rPr>
      <t>CFA:</t>
    </r>
    <r>
      <rPr>
        <sz val="12"/>
        <color theme="1"/>
        <rFont val="Calibri"/>
        <family val="2"/>
      </rPr>
      <t xml:space="preserve"> Sales and Use Tax revenues are transferred to the Commonwealth Financing Authority for payment of principal and interest obligations due each fiscal year. The transfers are authorized under Act 85-2016, beginning July 1, 2016.  </t>
    </r>
  </si>
  <si>
    <r>
      <rPr>
        <b/>
        <sz val="12"/>
        <color theme="1"/>
        <rFont val="Calibri"/>
        <family val="2"/>
      </rPr>
      <t>OTHER:</t>
    </r>
    <r>
      <rPr>
        <sz val="12"/>
        <color theme="1"/>
        <rFont val="Calibri"/>
        <family val="2"/>
      </rPr>
      <t xml:space="preserve"> Sales and use tax revenues are transferred under Act 151-2016 for Transit Revitalization Investment Districts; and for FY 2019-20 only, revenues were transferred under Act 2017-43 to the Tobacco Revenue Bond Debt Service Account.</t>
    </r>
  </si>
  <si>
    <r>
      <rPr>
        <b/>
        <sz val="12"/>
        <color theme="1"/>
        <rFont val="Calibri"/>
        <family val="2"/>
      </rPr>
      <t>HEALTHCARE PROVIDER RETENTION ACCOUNT:</t>
    </r>
    <r>
      <rPr>
        <sz val="12"/>
        <color theme="1"/>
        <rFont val="Calibri"/>
        <family val="2"/>
      </rPr>
      <t xml:space="preserve"> January 2004 through October 2009 - 18.52% of receipts</t>
    </r>
  </si>
  <si>
    <r>
      <rPr>
        <b/>
        <sz val="12"/>
        <color theme="1"/>
        <rFont val="Calibri"/>
        <family val="2"/>
      </rPr>
      <t>CHILDREN'S HEALTH INSURANCE PROGRAM (CHIP):</t>
    </r>
    <r>
      <rPr>
        <sz val="12"/>
        <color theme="1"/>
        <rFont val="Calibri"/>
        <family val="2"/>
      </rPr>
      <t xml:space="preserve"> 2002-03 through present - $30.73M per fiscal year</t>
    </r>
  </si>
  <si>
    <r>
      <rPr>
        <b/>
        <sz val="12"/>
        <color theme="1"/>
        <rFont val="Calibri"/>
        <family val="2"/>
      </rPr>
      <t>AGRICULTURAL CONSERVATION EASEMENT PURCHASE (ACEP) FUND:</t>
    </r>
    <r>
      <rPr>
        <sz val="12"/>
        <color theme="1"/>
        <rFont val="Calibri"/>
        <family val="2"/>
      </rPr>
      <t xml:space="preserve"> 2016-17 through present - $25.485M per fiscal year; 2002-03 through 2015-16 - $20.485M per year</t>
    </r>
  </si>
  <si>
    <r>
      <rPr>
        <b/>
        <sz val="12"/>
        <color theme="1"/>
        <rFont val="Calibri"/>
        <family val="2"/>
      </rPr>
      <t>LOCAL CIGARETTE TAX FUND:</t>
    </r>
    <r>
      <rPr>
        <sz val="12"/>
        <color theme="1"/>
        <rFont val="Calibri"/>
        <family val="2"/>
      </rPr>
      <t xml:space="preserve"> 2016-17 through present - If prior year deposits into the Local Cigarette Tax Fund fall below $58 million, the General Fund will transfer the difference between $58 million and actual deposits to the Local Cigarette Tax Fund.</t>
    </r>
  </si>
  <si>
    <r>
      <rPr>
        <b/>
        <sz val="12"/>
        <rFont val="Calibri"/>
        <family val="2"/>
      </rPr>
      <t>TOBACCO REVENUE BOND DEBT SERVICE ACCOUNT:</t>
    </r>
    <r>
      <rPr>
        <sz val="12"/>
        <rFont val="Calibri"/>
        <family val="2"/>
      </rPr>
      <t xml:space="preserve"> 2019-20 through 2022-23 - $115.34M was transferred to the Tobacco Settlement Fund.</t>
    </r>
  </si>
  <si>
    <r>
      <rPr>
        <b/>
        <sz val="12"/>
        <color theme="1"/>
        <rFont val="Calibri"/>
        <family val="2"/>
      </rPr>
      <t>PAYMENT TIMING:</t>
    </r>
    <r>
      <rPr>
        <sz val="12"/>
        <color theme="1"/>
        <rFont val="Calibri"/>
        <family val="2"/>
      </rPr>
      <t xml:space="preserve"> The tax is paid on an estimated tax payment system. Under this system, prepayments are considered deposits as opposed to tentative liabilities. Cumulative prepayments must exceed 90 percent of reported annual liability, or 100 percent of the liability two years prior subject to the current rate and, after 1990, the current tax base definition. The adequacy of these payments is judged retrospectively based on the final return. Quarterly payments are due on the 15th day of the 3rd, 6th, 9th, and 12th months of the tax year. Final reports and payments are due the 15th day of the fifth month after the close of the taxable year. Extensions are available for filing annual reports, but not for remitting payments.</t>
    </r>
  </si>
  <si>
    <r>
      <rPr>
        <b/>
        <sz val="12"/>
        <color theme="1"/>
        <rFont val="Calibri"/>
        <family val="2"/>
      </rPr>
      <t xml:space="preserve">NOTE: </t>
    </r>
    <r>
      <rPr>
        <sz val="12"/>
        <color theme="1"/>
        <rFont val="Calibri"/>
        <family val="2"/>
      </rPr>
      <t>In fiscal year 2019-20, the due date for Corporate Net Income Tax annual returns originally due between April and July 2020 were extended to August 14, 2020 because of the COVID-19 pandemic.</t>
    </r>
  </si>
  <si>
    <r>
      <rPr>
        <b/>
        <sz val="12"/>
        <color theme="1"/>
        <rFont val="Calibri"/>
        <family val="2"/>
      </rPr>
      <t xml:space="preserve">LIQUID FUELS TAXES: </t>
    </r>
    <r>
      <rPr>
        <sz val="12"/>
        <color theme="1"/>
        <rFont val="Calibri"/>
        <family val="2"/>
      </rPr>
      <t>The non-restricted portions of the oil company franchise tax (OCFT), motor carriers road tax/IFTA, alternative fuels tax, and minor and repealed motor fuel taxes comprise the Liquid Fuels Taxes. The full OCFT rate on gasoline increased from $0.576 per gallon to $0.611 per gallon on January 1, 2023. The full OCFT rate on diesel increased from $0.741 per gallon to $0.785 per gallon on January 1, 2023.</t>
    </r>
  </si>
  <si>
    <r>
      <rPr>
        <b/>
        <sz val="12"/>
        <color theme="1"/>
        <rFont val="Calibri"/>
        <family val="2"/>
      </rPr>
      <t>LICENSES AND FEES:</t>
    </r>
    <r>
      <rPr>
        <sz val="12"/>
        <color theme="1"/>
        <rFont val="Calibri"/>
        <family val="2"/>
      </rPr>
      <t xml:space="preserve"> Fees are levied on the registration of motor vehicles and for the issuance of learners' permits, operators' licenses, and transfers of registration. The collection of Real ID fees began in April 2019.</t>
    </r>
  </si>
  <si>
    <r>
      <rPr>
        <b/>
        <sz val="12"/>
        <color theme="1"/>
        <rFont val="Calibri"/>
        <family val="2"/>
      </rPr>
      <t xml:space="preserve">OTHER MOTOR RECEIPTS: </t>
    </r>
    <r>
      <rPr>
        <sz val="12"/>
        <color theme="1"/>
        <rFont val="Calibri"/>
        <family val="2"/>
      </rPr>
      <t>Other Motor Receipts include but are not limited to Treasury investment income, the vehicle code fine clearing account, fees for reclaiming abandoned vehicles, fees for right to know requests, fines for fare evasion, and the sale of maps and plans.</t>
    </r>
  </si>
  <si>
    <r>
      <t xml:space="preserve">MTIT RATE: </t>
    </r>
    <r>
      <rPr>
        <sz val="12"/>
        <color theme="1"/>
        <rFont val="Calibri"/>
        <family val="2"/>
      </rPr>
      <t xml:space="preserve"> The current rate of 11.50% has been in effect since 1992.</t>
    </r>
  </si>
  <si>
    <t>This page is currently under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</si>
</sst>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44" formatCode="_(&quot;$&quot;* #,##0.00_);_(&quot;$&quot;* \(#,##0.00\);_(&quot;$&quot;* &quot;-&quot;??_);_(@_)"/>
    <numFmt numFmtId="43" formatCode="_(* #,##0.00_);_(* \(#,##0.00\);_(* &quot;-&quot;??_);_(@_)"/>
    <numFmt numFmtId="164" formatCode="General_)"/>
    <numFmt numFmtId="165" formatCode="0_)"/>
    <numFmt numFmtId="166" formatCode="#,##0.0"/>
    <numFmt numFmtId="167" formatCode="_(* #,##0_);_(* \(#,##0\);_(* &quot;-&quot;??_);_(@_)"/>
    <numFmt numFmtId="168" formatCode="0.0%"/>
    <numFmt numFmtId="169" formatCode="0.000%"/>
    <numFmt numFmtId="170" formatCode="0.0"/>
    <numFmt numFmtId="171" formatCode="&quot;$&quot;#,##0.0"/>
    <numFmt numFmtId="172" formatCode="#,##0.0_);\(#,##0.0\)"/>
    <numFmt numFmtId="173" formatCode="&quot;$&quot;#,##0.000000"/>
    <numFmt numFmtId="174" formatCode="&quot;$&quot;#,##0.000"/>
    <numFmt numFmtId="175" formatCode="&quot;$&quot;#,##0.0000"/>
    <numFmt numFmtId="176" formatCode="#,##0.000000"/>
    <numFmt numFmtId="177" formatCode="#,##0.0000"/>
    <numFmt numFmtId="178" formatCode="0_);\(0\)"/>
    <numFmt numFmtId="179" formatCode="_(* #,##0.0_);_(* \(#,##0.0\);_(* &quot;-&quot;??_);_(@_)"/>
    <numFmt numFmtId="180" formatCode="_(&quot;$&quot;* #,##0_);_(&quot;$&quot;* \(#,##0\);_(&quot;$&quot;* &quot;-&quot;??_);_(@_)"/>
    <numFmt numFmtId="181" formatCode="_(* #,##0.0000000_);_(* \(#,##0.0000000\);_(* &quot;-&quot;??_);_(@_)"/>
    <numFmt numFmtId="182" formatCode="_(* #,##0.00000000_);_(* \(#,##0.00000000\);_(* &quot;-&quot;??_);_(@_)"/>
    <numFmt numFmtId="183" formatCode="#,##0.000"/>
    <numFmt numFmtId="184" formatCode="0.000"/>
  </numFmts>
  <fonts count="31" x14ac:knownFonts="1">
    <font>
      <sz val="12"/>
      <color theme="1"/>
      <name val="Calibri"/>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sz val="12"/>
      <color theme="1"/>
      <name val="Calibri"/>
      <family val="2"/>
    </font>
    <font>
      <sz val="20"/>
      <color theme="0"/>
      <name val="Calibri"/>
      <family val="2"/>
      <scheme val="minor"/>
    </font>
    <font>
      <sz val="20"/>
      <color theme="1"/>
      <name val="Calibri"/>
      <family val="2"/>
    </font>
    <font>
      <sz val="16"/>
      <color theme="0"/>
      <name val="Verdana"/>
      <family val="2"/>
    </font>
    <font>
      <b/>
      <sz val="14"/>
      <color theme="0"/>
      <name val="Calibri"/>
      <family val="2"/>
    </font>
    <font>
      <b/>
      <sz val="12"/>
      <color theme="1"/>
      <name val="Calibri"/>
      <family val="2"/>
    </font>
    <font>
      <b/>
      <sz val="12"/>
      <color rgb="FFFF0000"/>
      <name val="Calibri"/>
      <family val="2"/>
    </font>
    <font>
      <sz val="10"/>
      <name val="Times New Roman"/>
      <family val="1"/>
    </font>
    <font>
      <b/>
      <sz val="12"/>
      <name val="Calibri"/>
      <family val="2"/>
      <scheme val="minor"/>
    </font>
    <font>
      <sz val="12"/>
      <name val="Calibri"/>
      <family val="2"/>
      <scheme val="minor"/>
    </font>
    <font>
      <sz val="12"/>
      <color rgb="FFFF0000"/>
      <name val="Calibri"/>
      <family val="2"/>
    </font>
    <font>
      <b/>
      <sz val="12"/>
      <color rgb="FFFF0000"/>
      <name val="Calibri"/>
      <family val="2"/>
      <scheme val="minor"/>
    </font>
    <font>
      <b/>
      <sz val="12"/>
      <color theme="1"/>
      <name val="Calibri"/>
      <family val="2"/>
      <scheme val="minor"/>
    </font>
    <font>
      <b/>
      <sz val="12"/>
      <name val="Calibri"/>
      <family val="2"/>
    </font>
    <font>
      <sz val="12"/>
      <name val="Calibri"/>
      <family val="2"/>
    </font>
    <font>
      <sz val="10"/>
      <name val="Arial"/>
      <family val="2"/>
    </font>
    <font>
      <sz val="12"/>
      <color rgb="FF000000"/>
      <name val="Calibri"/>
      <family val="2"/>
    </font>
    <font>
      <sz val="11"/>
      <color theme="1"/>
      <name val="Calibri"/>
      <family val="2"/>
      <scheme val="minor"/>
    </font>
    <font>
      <i/>
      <sz val="12"/>
      <color theme="1"/>
      <name val="Calibri"/>
      <family val="2"/>
    </font>
    <font>
      <b/>
      <sz val="11"/>
      <color theme="1"/>
      <name val="Calibri"/>
      <family val="2"/>
      <scheme val="minor"/>
    </font>
    <font>
      <b/>
      <sz val="12"/>
      <color indexed="9"/>
      <name val="Calibri"/>
      <family val="2"/>
      <scheme val="minor"/>
    </font>
    <font>
      <sz val="8"/>
      <color theme="1"/>
      <name val="Verdana"/>
      <family val="2"/>
    </font>
    <font>
      <b/>
      <i/>
      <sz val="12"/>
      <name val="Calibri"/>
      <family val="2"/>
      <scheme val="minor"/>
    </font>
  </fonts>
  <fills count="6">
    <fill>
      <patternFill patternType="none"/>
    </fill>
    <fill>
      <patternFill patternType="gray125"/>
    </fill>
    <fill>
      <patternFill patternType="solid">
        <fgColor rgb="FF003C7C"/>
        <bgColor indexed="64"/>
      </patternFill>
    </fill>
    <fill>
      <patternFill patternType="solid">
        <fgColor rgb="FFD59E0F"/>
        <bgColor indexed="64"/>
      </patternFill>
    </fill>
    <fill>
      <patternFill patternType="solid">
        <fgColor rgb="FFBFBFBF"/>
        <bgColor indexed="64"/>
      </patternFill>
    </fill>
    <fill>
      <patternFill patternType="solid">
        <fgColor rgb="FF92D05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6">
    <xf numFmtId="0" fontId="0" fillId="0" borderId="0"/>
    <xf numFmtId="0" fontId="15"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3" fillId="0" borderId="0"/>
    <xf numFmtId="0" fontId="1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0" fontId="23" fillId="0" borderId="0"/>
    <xf numFmtId="9" fontId="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8" fillId="0" borderId="0"/>
    <xf numFmtId="0" fontId="15" fillId="0" borderId="0"/>
    <xf numFmtId="44" fontId="8" fillId="0" borderId="0" applyFont="0" applyFill="0" applyBorder="0" applyAlignment="0" applyProtection="0"/>
    <xf numFmtId="0" fontId="8" fillId="0" borderId="0"/>
    <xf numFmtId="0" fontId="23" fillId="0" borderId="0"/>
    <xf numFmtId="0" fontId="23" fillId="0" borderId="0"/>
    <xf numFmtId="44" fontId="23" fillId="0" borderId="0" applyFont="0" applyFill="0" applyBorder="0" applyAlignment="0" applyProtection="0"/>
    <xf numFmtId="9" fontId="3" fillId="0" borderId="0" applyFont="0" applyFill="0" applyBorder="0" applyAlignment="0" applyProtection="0"/>
  </cellStyleXfs>
  <cellXfs count="417">
    <xf numFmtId="0" fontId="0" fillId="0" borderId="0" xfId="0"/>
    <xf numFmtId="0" fontId="10" fillId="0" borderId="0" xfId="0" applyFont="1"/>
    <xf numFmtId="0" fontId="11" fillId="0" borderId="0" xfId="0" applyFont="1" applyAlignment="1">
      <alignment horizontal="center"/>
    </xf>
    <xf numFmtId="0" fontId="0" fillId="0" borderId="0" xfId="0" applyAlignment="1">
      <alignment horizontal="right"/>
    </xf>
    <xf numFmtId="0" fontId="13" fillId="0" borderId="0" xfId="0" applyFont="1" applyAlignment="1">
      <alignment horizontal="right"/>
    </xf>
    <xf numFmtId="0" fontId="13" fillId="0" borderId="0" xfId="0" applyFont="1"/>
    <xf numFmtId="0" fontId="14" fillId="0" borderId="0" xfId="0" applyFont="1"/>
    <xf numFmtId="0" fontId="16" fillId="0" borderId="0" xfId="1" applyFont="1"/>
    <xf numFmtId="0" fontId="17" fillId="0" borderId="0" xfId="1" applyFont="1"/>
    <xf numFmtId="164" fontId="16" fillId="0" borderId="1" xfId="1" applyNumberFormat="1" applyFont="1" applyBorder="1" applyAlignment="1">
      <alignment horizontal="right"/>
    </xf>
    <xf numFmtId="165" fontId="16" fillId="0" borderId="1" xfId="1" applyNumberFormat="1" applyFont="1" applyBorder="1" applyAlignment="1">
      <alignment horizontal="right"/>
    </xf>
    <xf numFmtId="164" fontId="16" fillId="0" borderId="0" xfId="1" applyNumberFormat="1" applyFont="1" applyAlignment="1">
      <alignment horizontal="right"/>
    </xf>
    <xf numFmtId="165" fontId="16" fillId="0" borderId="0" xfId="1" applyNumberFormat="1" applyFont="1" applyAlignment="1">
      <alignment horizontal="right"/>
    </xf>
    <xf numFmtId="164" fontId="6" fillId="2" borderId="0" xfId="1" applyNumberFormat="1" applyFont="1" applyFill="1" applyAlignment="1">
      <alignment horizontal="left"/>
    </xf>
    <xf numFmtId="0" fontId="7" fillId="2" borderId="0" xfId="1" applyFont="1" applyFill="1"/>
    <xf numFmtId="166" fontId="6" fillId="2" borderId="0" xfId="1" applyNumberFormat="1" applyFont="1" applyFill="1"/>
    <xf numFmtId="37" fontId="16" fillId="0" borderId="0" xfId="1" applyNumberFormat="1" applyFont="1"/>
    <xf numFmtId="166" fontId="16" fillId="0" borderId="0" xfId="1" applyNumberFormat="1" applyFont="1"/>
    <xf numFmtId="37" fontId="17" fillId="0" borderId="0" xfId="1" applyNumberFormat="1" applyFont="1" applyAlignment="1">
      <alignment horizontal="left"/>
    </xf>
    <xf numFmtId="166" fontId="17" fillId="0" borderId="0" xfId="1" applyNumberFormat="1" applyFont="1"/>
    <xf numFmtId="164" fontId="16" fillId="4" borderId="0" xfId="1" applyNumberFormat="1" applyFont="1" applyFill="1" applyAlignment="1">
      <alignment horizontal="left"/>
    </xf>
    <xf numFmtId="0" fontId="17" fillId="4" borderId="0" xfId="1" applyFont="1" applyFill="1"/>
    <xf numFmtId="166" fontId="16" fillId="4" borderId="0" xfId="1" applyNumberFormat="1" applyFont="1" applyFill="1"/>
    <xf numFmtId="3" fontId="17" fillId="0" borderId="0" xfId="1" applyNumberFormat="1" applyFont="1"/>
    <xf numFmtId="164" fontId="16" fillId="0" borderId="0" xfId="1" applyNumberFormat="1" applyFont="1" applyAlignment="1">
      <alignment horizontal="left"/>
    </xf>
    <xf numFmtId="37" fontId="16" fillId="0" borderId="0" xfId="1" applyNumberFormat="1" applyFont="1" applyAlignment="1">
      <alignment horizontal="left"/>
    </xf>
    <xf numFmtId="164" fontId="17" fillId="0" borderId="0" xfId="1" applyNumberFormat="1" applyFont="1" applyAlignment="1">
      <alignment horizontal="left"/>
    </xf>
    <xf numFmtId="0" fontId="13" fillId="0" borderId="1" xfId="0" applyFont="1" applyBorder="1"/>
    <xf numFmtId="0" fontId="13" fillId="0" borderId="1" xfId="0" applyFont="1" applyBorder="1" applyAlignment="1">
      <alignment horizontal="right"/>
    </xf>
    <xf numFmtId="166" fontId="0" fillId="0" borderId="0" xfId="0" applyNumberFormat="1"/>
    <xf numFmtId="0" fontId="18" fillId="0" borderId="0" xfId="0" applyFont="1"/>
    <xf numFmtId="0" fontId="0" fillId="0" borderId="0" xfId="0" applyAlignment="1">
      <alignment wrapText="1"/>
    </xf>
    <xf numFmtId="0" fontId="0" fillId="0" borderId="0" xfId="0" quotePrefix="1"/>
    <xf numFmtId="43" fontId="19" fillId="0" borderId="0" xfId="2" applyFont="1"/>
    <xf numFmtId="166" fontId="6" fillId="0" borderId="0" xfId="1" applyNumberFormat="1" applyFont="1"/>
    <xf numFmtId="166" fontId="17" fillId="0" borderId="0" xfId="1" applyNumberFormat="1" applyFont="1" applyAlignment="1">
      <alignment horizontal="right"/>
    </xf>
    <xf numFmtId="167" fontId="17" fillId="0" borderId="0" xfId="2" applyNumberFormat="1" applyFont="1"/>
    <xf numFmtId="0" fontId="0" fillId="0" borderId="0" xfId="0" applyAlignment="1">
      <alignment horizontal="left"/>
    </xf>
    <xf numFmtId="168" fontId="17" fillId="0" borderId="0" xfId="3" applyNumberFormat="1" applyFont="1"/>
    <xf numFmtId="169" fontId="0" fillId="0" borderId="0" xfId="0" applyNumberFormat="1"/>
    <xf numFmtId="9" fontId="17" fillId="0" borderId="0" xfId="3" applyFont="1"/>
    <xf numFmtId="168" fontId="0" fillId="0" borderId="0" xfId="3" applyNumberFormat="1" applyFont="1"/>
    <xf numFmtId="168" fontId="0" fillId="0" borderId="0" xfId="3" quotePrefix="1" applyNumberFormat="1" applyFont="1"/>
    <xf numFmtId="0" fontId="0" fillId="0" borderId="0" xfId="0" applyAlignment="1">
      <alignment horizontal="left" wrapText="1"/>
    </xf>
    <xf numFmtId="0" fontId="0" fillId="0" borderId="0" xfId="0" applyAlignment="1">
      <alignment horizontal="center"/>
    </xf>
    <xf numFmtId="166" fontId="0" fillId="0" borderId="0" xfId="4" applyNumberFormat="1" applyFont="1"/>
    <xf numFmtId="0" fontId="13" fillId="0" borderId="0" xfId="0" applyFont="1" applyAlignment="1">
      <alignment horizontal="left"/>
    </xf>
    <xf numFmtId="170" fontId="0" fillId="0" borderId="0" xfId="0" applyNumberFormat="1"/>
    <xf numFmtId="0" fontId="5" fillId="0" borderId="0" xfId="0" applyFont="1"/>
    <xf numFmtId="0" fontId="0" fillId="0" borderId="0" xfId="0" applyAlignment="1">
      <alignment horizontal="left"/>
    </xf>
    <xf numFmtId="0" fontId="0" fillId="0" borderId="0" xfId="0" applyAlignment="1">
      <alignment horizontal="left" wrapText="1"/>
    </xf>
    <xf numFmtId="0" fontId="13" fillId="0" borderId="1" xfId="0" applyFont="1" applyBorder="1" applyAlignment="1">
      <alignment horizontal="left"/>
    </xf>
    <xf numFmtId="0" fontId="17" fillId="0" borderId="0" xfId="0" applyFont="1" applyAlignment="1">
      <alignment horizontal="left"/>
    </xf>
    <xf numFmtId="0" fontId="0" fillId="0" borderId="1" xfId="0" applyBorder="1"/>
    <xf numFmtId="10" fontId="0" fillId="0" borderId="0" xfId="8" applyNumberFormat="1" applyFont="1"/>
    <xf numFmtId="166" fontId="0" fillId="0" borderId="0" xfId="0" applyNumberFormat="1" applyAlignment="1">
      <alignment wrapText="1"/>
    </xf>
    <xf numFmtId="0" fontId="8" fillId="0" borderId="0" xfId="5" applyAlignment="1">
      <alignment wrapText="1"/>
    </xf>
    <xf numFmtId="166" fontId="0" fillId="0" borderId="0" xfId="0" applyNumberFormat="1" applyAlignment="1">
      <alignment horizontal="right"/>
    </xf>
    <xf numFmtId="166" fontId="13" fillId="0" borderId="0" xfId="0" applyNumberFormat="1" applyFont="1" applyAlignment="1">
      <alignment horizontal="right"/>
    </xf>
    <xf numFmtId="0" fontId="21" fillId="0" borderId="1" xfId="0" applyFont="1" applyBorder="1" applyAlignment="1">
      <alignment horizontal="left"/>
    </xf>
    <xf numFmtId="5" fontId="22" fillId="0" borderId="0" xfId="0" applyNumberFormat="1" applyFont="1" applyAlignment="1">
      <alignment horizontal="left"/>
    </xf>
    <xf numFmtId="3" fontId="0" fillId="0" borderId="0" xfId="0" applyNumberFormat="1"/>
    <xf numFmtId="0" fontId="22" fillId="0" borderId="0" xfId="0" applyFont="1"/>
    <xf numFmtId="3" fontId="14" fillId="0" borderId="0" xfId="0" applyNumberFormat="1" applyFont="1"/>
    <xf numFmtId="3" fontId="13" fillId="0" borderId="0" xfId="0" applyNumberFormat="1" applyFont="1"/>
    <xf numFmtId="166" fontId="13" fillId="0" borderId="0" xfId="0" applyNumberFormat="1" applyFont="1"/>
    <xf numFmtId="9" fontId="0" fillId="0" borderId="0" xfId="8" applyFont="1" applyFill="1"/>
    <xf numFmtId="9" fontId="13" fillId="0" borderId="0" xfId="8" applyFont="1" applyFill="1"/>
    <xf numFmtId="0" fontId="13" fillId="0" borderId="0" xfId="0" applyFont="1" applyAlignment="1">
      <alignment horizontal="right" vertical="center"/>
    </xf>
    <xf numFmtId="0" fontId="13" fillId="0" borderId="0" xfId="0" applyFont="1" applyAlignment="1">
      <alignment horizontal="right" wrapText="1"/>
    </xf>
    <xf numFmtId="0" fontId="13" fillId="0" borderId="0" xfId="0" applyFont="1" applyAlignment="1">
      <alignment vertical="center"/>
    </xf>
    <xf numFmtId="0" fontId="13" fillId="0" borderId="1" xfId="0" applyFont="1" applyBorder="1" applyAlignment="1">
      <alignment horizontal="right" wrapText="1"/>
    </xf>
    <xf numFmtId="3" fontId="0" fillId="0" borderId="0" xfId="0" applyNumberFormat="1" applyAlignment="1">
      <alignment horizontal="right"/>
    </xf>
    <xf numFmtId="3" fontId="0" fillId="0" borderId="0" xfId="0" applyNumberFormat="1" applyAlignment="1">
      <alignment horizontal="right" vertical="center" wrapText="1"/>
    </xf>
    <xf numFmtId="0" fontId="17" fillId="0" borderId="0" xfId="0" applyFont="1"/>
    <xf numFmtId="49" fontId="17" fillId="0" borderId="0" xfId="9" applyNumberFormat="1" applyFont="1" applyAlignment="1">
      <alignment vertical="top" wrapText="1"/>
    </xf>
    <xf numFmtId="49" fontId="17" fillId="0" borderId="0" xfId="9" applyNumberFormat="1" applyFont="1" applyAlignment="1">
      <alignment vertical="top"/>
    </xf>
    <xf numFmtId="171" fontId="0" fillId="0" borderId="0" xfId="0" applyNumberFormat="1"/>
    <xf numFmtId="172" fontId="17" fillId="0" borderId="0" xfId="10" applyNumberFormat="1" applyFont="1" applyAlignment="1">
      <alignment horizontal="right"/>
    </xf>
    <xf numFmtId="171" fontId="0" fillId="0" borderId="0" xfId="0" applyNumberFormat="1" applyAlignment="1">
      <alignment horizontal="left"/>
    </xf>
    <xf numFmtId="172" fontId="0" fillId="0" borderId="0" xfId="0" applyNumberFormat="1"/>
    <xf numFmtId="173" fontId="0" fillId="0" borderId="0" xfId="0" applyNumberFormat="1"/>
    <xf numFmtId="174" fontId="0" fillId="0" borderId="0" xfId="0" applyNumberFormat="1"/>
    <xf numFmtId="0" fontId="13" fillId="0" borderId="0" xfId="0" applyFont="1" applyAlignment="1">
      <alignment horizontal="center"/>
    </xf>
    <xf numFmtId="175" fontId="0" fillId="0" borderId="0" xfId="0" applyNumberFormat="1" applyAlignment="1">
      <alignment horizontal="center"/>
    </xf>
    <xf numFmtId="10" fontId="0" fillId="0" borderId="0" xfId="8" applyNumberFormat="1" applyFont="1" applyAlignment="1">
      <alignment horizontal="center"/>
    </xf>
    <xf numFmtId="0" fontId="10" fillId="0" borderId="0" xfId="0" applyFont="1" applyAlignment="1">
      <alignment horizontal="left"/>
    </xf>
    <xf numFmtId="168" fontId="0" fillId="0" borderId="0" xfId="8" applyNumberFormat="1" applyFont="1"/>
    <xf numFmtId="171" fontId="0" fillId="0" borderId="0" xfId="0" applyNumberFormat="1" applyAlignment="1">
      <alignment horizontal="right"/>
    </xf>
    <xf numFmtId="0" fontId="24" fillId="0" borderId="0" xfId="0" applyFont="1" applyAlignment="1">
      <alignment vertical="center"/>
    </xf>
    <xf numFmtId="166" fontId="22" fillId="0" borderId="0" xfId="0" applyNumberFormat="1" applyFont="1"/>
    <xf numFmtId="0" fontId="0" fillId="0" borderId="0" xfId="0" applyAlignment="1">
      <alignment horizontal="right" wrapText="1"/>
    </xf>
    <xf numFmtId="0" fontId="0" fillId="0" borderId="0" xfId="0" applyAlignment="1">
      <alignment vertical="top"/>
    </xf>
    <xf numFmtId="0" fontId="10" fillId="0" borderId="0" xfId="11" applyFont="1"/>
    <xf numFmtId="0" fontId="11" fillId="0" borderId="0" xfId="11" applyFont="1" applyAlignment="1">
      <alignment horizontal="center"/>
    </xf>
    <xf numFmtId="0" fontId="25" fillId="0" borderId="0" xfId="11"/>
    <xf numFmtId="0" fontId="13" fillId="0" borderId="1" xfId="11" applyFont="1" applyBorder="1"/>
    <xf numFmtId="0" fontId="13" fillId="0" borderId="1" xfId="11" applyFont="1" applyBorder="1" applyAlignment="1">
      <alignment horizontal="right"/>
    </xf>
    <xf numFmtId="43" fontId="0" fillId="0" borderId="0" xfId="6" applyFont="1"/>
    <xf numFmtId="0" fontId="25" fillId="0" borderId="1" xfId="11" applyBorder="1"/>
    <xf numFmtId="0" fontId="25" fillId="0" borderId="0" xfId="11" applyAlignment="1">
      <alignment horizontal="left"/>
    </xf>
    <xf numFmtId="171" fontId="25" fillId="0" borderId="0" xfId="11" applyNumberFormat="1" applyAlignment="1">
      <alignment horizontal="right"/>
    </xf>
    <xf numFmtId="0" fontId="12" fillId="3" borderId="0" xfId="0" applyFont="1" applyFill="1"/>
    <xf numFmtId="176" fontId="20" fillId="0" borderId="0" xfId="0" applyNumberFormat="1" applyFont="1"/>
    <xf numFmtId="177" fontId="20" fillId="0" borderId="0" xfId="0" applyNumberFormat="1" applyFont="1"/>
    <xf numFmtId="178" fontId="16" fillId="0" borderId="1" xfId="14" applyNumberFormat="1" applyFont="1" applyBorder="1" applyAlignment="1">
      <alignment horizontal="left"/>
    </xf>
    <xf numFmtId="166" fontId="20" fillId="0" borderId="1" xfId="0" applyNumberFormat="1" applyFont="1" applyBorder="1"/>
    <xf numFmtId="168" fontId="20" fillId="0" borderId="1" xfId="8" applyNumberFormat="1" applyFont="1" applyFill="1" applyBorder="1"/>
    <xf numFmtId="168" fontId="0" fillId="0" borderId="0" xfId="0" applyNumberFormat="1"/>
    <xf numFmtId="168" fontId="4" fillId="0" borderId="0" xfId="8" applyNumberFormat="1" applyFont="1" applyFill="1" applyBorder="1"/>
    <xf numFmtId="37" fontId="16" fillId="0" borderId="1" xfId="14" applyNumberFormat="1" applyFont="1" applyBorder="1" applyAlignment="1">
      <alignment horizontal="left"/>
    </xf>
    <xf numFmtId="178" fontId="17" fillId="0" borderId="0" xfId="14" applyNumberFormat="1" applyFont="1" applyAlignment="1">
      <alignment horizontal="left"/>
    </xf>
    <xf numFmtId="166" fontId="4" fillId="0" borderId="0" xfId="0" applyNumberFormat="1" applyFont="1"/>
    <xf numFmtId="37" fontId="16" fillId="0" borderId="1" xfId="0" applyNumberFormat="1" applyFont="1" applyBorder="1" applyAlignment="1">
      <alignment horizontal="left"/>
    </xf>
    <xf numFmtId="37" fontId="17" fillId="0" borderId="0" xfId="0" applyNumberFormat="1" applyFont="1" applyAlignment="1">
      <alignment horizontal="left"/>
    </xf>
    <xf numFmtId="178" fontId="17" fillId="0" borderId="0" xfId="0" applyNumberFormat="1" applyFont="1" applyAlignment="1">
      <alignment horizontal="left"/>
    </xf>
    <xf numFmtId="1" fontId="0" fillId="0" borderId="0" xfId="0" applyNumberFormat="1"/>
    <xf numFmtId="0" fontId="4" fillId="0" borderId="0" xfId="0" applyFont="1"/>
    <xf numFmtId="0" fontId="8" fillId="0" borderId="0" xfId="0" applyFont="1"/>
    <xf numFmtId="164" fontId="16" fillId="0" borderId="1" xfId="14" applyNumberFormat="1" applyFont="1" applyBorder="1" applyAlignment="1">
      <alignment horizontal="left"/>
    </xf>
    <xf numFmtId="0" fontId="8" fillId="0" borderId="1" xfId="0" applyFont="1" applyBorder="1"/>
    <xf numFmtId="164" fontId="17" fillId="0" borderId="0" xfId="14" applyNumberFormat="1" applyFont="1" applyAlignment="1">
      <alignment horizontal="left"/>
    </xf>
    <xf numFmtId="37" fontId="16" fillId="0" borderId="1" xfId="0" applyNumberFormat="1" applyFont="1" applyBorder="1"/>
    <xf numFmtId="166" fontId="13" fillId="0" borderId="1" xfId="0" quotePrefix="1" applyNumberFormat="1" applyFont="1" applyBorder="1" applyAlignment="1">
      <alignment horizontal="right"/>
    </xf>
    <xf numFmtId="0" fontId="26" fillId="0" borderId="1" xfId="0" quotePrefix="1" applyFont="1" applyBorder="1" applyAlignment="1">
      <alignment horizontal="center"/>
    </xf>
    <xf numFmtId="166" fontId="13" fillId="0" borderId="1" xfId="0" applyNumberFormat="1" applyFont="1" applyBorder="1"/>
    <xf numFmtId="1" fontId="0" fillId="0" borderId="0" xfId="0" applyNumberFormat="1" applyAlignment="1">
      <alignment horizontal="right"/>
    </xf>
    <xf numFmtId="0" fontId="26" fillId="0" borderId="0" xfId="0" quotePrefix="1" applyFont="1" applyAlignment="1">
      <alignment horizontal="center"/>
    </xf>
    <xf numFmtId="37" fontId="17" fillId="0" borderId="1" xfId="0" applyNumberFormat="1" applyFont="1" applyBorder="1"/>
    <xf numFmtId="1" fontId="26" fillId="0" borderId="0" xfId="0" applyNumberFormat="1" applyFont="1"/>
    <xf numFmtId="168" fontId="20" fillId="0" borderId="0" xfId="8" applyNumberFormat="1" applyFont="1" applyFill="1"/>
    <xf numFmtId="37" fontId="17" fillId="0" borderId="0" xfId="14" applyNumberFormat="1" applyFont="1" applyAlignment="1">
      <alignment horizontal="left"/>
    </xf>
    <xf numFmtId="0" fontId="17" fillId="0" borderId="0" xfId="14" applyFont="1"/>
    <xf numFmtId="3" fontId="17" fillId="0" borderId="0" xfId="14" applyNumberFormat="1" applyFont="1"/>
    <xf numFmtId="168" fontId="4" fillId="0" borderId="0" xfId="8" applyNumberFormat="1" applyFont="1" applyFill="1"/>
    <xf numFmtId="37" fontId="16" fillId="0" borderId="0" xfId="0" applyNumberFormat="1" applyFont="1"/>
    <xf numFmtId="166" fontId="20" fillId="0" borderId="0" xfId="0" applyNumberFormat="1" applyFont="1"/>
    <xf numFmtId="168" fontId="20" fillId="0" borderId="0" xfId="8" applyNumberFormat="1" applyFont="1" applyFill="1" applyBorder="1"/>
    <xf numFmtId="0" fontId="0" fillId="0" borderId="2" xfId="0" applyBorder="1"/>
    <xf numFmtId="0" fontId="13" fillId="0" borderId="2" xfId="0" applyFont="1" applyBorder="1"/>
    <xf numFmtId="166" fontId="20" fillId="0" borderId="2" xfId="0" applyNumberFormat="1" applyFont="1" applyBorder="1"/>
    <xf numFmtId="168" fontId="20" fillId="0" borderId="2" xfId="8" applyNumberFormat="1" applyFont="1" applyFill="1" applyBorder="1"/>
    <xf numFmtId="168" fontId="0" fillId="0" borderId="0" xfId="15" applyNumberFormat="1" applyFont="1"/>
    <xf numFmtId="179" fontId="8" fillId="0" borderId="0" xfId="16" applyNumberFormat="1" applyFont="1" applyBorder="1" applyAlignment="1">
      <alignment horizontal="right"/>
    </xf>
    <xf numFmtId="10" fontId="0" fillId="0" borderId="0" xfId="15" applyNumberFormat="1" applyFont="1"/>
    <xf numFmtId="179" fontId="13" fillId="0" borderId="0" xfId="0" applyNumberFormat="1" applyFont="1"/>
    <xf numFmtId="0" fontId="0" fillId="0" borderId="1" xfId="0" applyBorder="1" applyAlignment="1">
      <alignment horizontal="left"/>
    </xf>
    <xf numFmtId="0" fontId="0" fillId="0" borderId="0" xfId="15" applyNumberFormat="1" applyFont="1" applyBorder="1" applyAlignment="1"/>
    <xf numFmtId="168" fontId="0" fillId="0" borderId="0" xfId="8" applyNumberFormat="1" applyFont="1" applyFill="1"/>
    <xf numFmtId="168" fontId="13" fillId="0" borderId="0" xfId="8" applyNumberFormat="1" applyFont="1" applyFill="1"/>
    <xf numFmtId="0" fontId="10" fillId="0" borderId="0" xfId="5" applyFont="1"/>
    <xf numFmtId="0" fontId="11" fillId="0" borderId="0" xfId="5" applyFont="1" applyAlignment="1">
      <alignment horizontal="center"/>
    </xf>
    <xf numFmtId="0" fontId="8" fillId="0" borderId="0" xfId="5"/>
    <xf numFmtId="0" fontId="13" fillId="0" borderId="0" xfId="5" applyFont="1" applyAlignment="1">
      <alignment horizontal="left"/>
    </xf>
    <xf numFmtId="166" fontId="8" fillId="0" borderId="0" xfId="5" applyNumberFormat="1"/>
    <xf numFmtId="0" fontId="13" fillId="0" borderId="0" xfId="5" applyFont="1"/>
    <xf numFmtId="166" fontId="13" fillId="0" borderId="1" xfId="0" applyNumberFormat="1" applyFont="1" applyBorder="1" applyAlignment="1">
      <alignment horizontal="left"/>
    </xf>
    <xf numFmtId="166" fontId="0" fillId="0" borderId="1" xfId="0" applyNumberFormat="1" applyBorder="1" applyAlignment="1">
      <alignment wrapText="1"/>
    </xf>
    <xf numFmtId="0" fontId="0" fillId="0" borderId="0" xfId="15" applyNumberFormat="1" applyFont="1" applyBorder="1" applyAlignment="1">
      <alignment wrapText="1"/>
    </xf>
    <xf numFmtId="4" fontId="0" fillId="0" borderId="0" xfId="0" applyNumberFormat="1"/>
    <xf numFmtId="14" fontId="0" fillId="0" borderId="0" xfId="0" applyNumberFormat="1" applyAlignment="1">
      <alignment horizontal="left"/>
    </xf>
    <xf numFmtId="0" fontId="0" fillId="0" borderId="0" xfId="8" applyNumberFormat="1" applyFont="1" applyAlignment="1">
      <alignment wrapText="1"/>
    </xf>
    <xf numFmtId="0" fontId="0" fillId="0" borderId="0" xfId="8" applyNumberFormat="1" applyFont="1" applyAlignment="1"/>
    <xf numFmtId="0" fontId="10" fillId="0" borderId="0" xfId="18" applyFont="1"/>
    <xf numFmtId="0" fontId="11" fillId="0" borderId="0" xfId="18" applyFont="1" applyAlignment="1">
      <alignment horizontal="center"/>
    </xf>
    <xf numFmtId="0" fontId="8" fillId="0" borderId="0" xfId="18"/>
    <xf numFmtId="0" fontId="13" fillId="0" borderId="1" xfId="18" applyFont="1" applyBorder="1" applyAlignment="1">
      <alignment horizontal="left"/>
    </xf>
    <xf numFmtId="0" fontId="13" fillId="0" borderId="1" xfId="18" applyFont="1" applyBorder="1" applyAlignment="1">
      <alignment horizontal="right"/>
    </xf>
    <xf numFmtId="166" fontId="17" fillId="0" borderId="0" xfId="20" applyNumberFormat="1" applyFont="1"/>
    <xf numFmtId="4" fontId="8" fillId="0" borderId="0" xfId="18" applyNumberFormat="1"/>
    <xf numFmtId="0" fontId="0" fillId="0" borderId="0" xfId="18" applyFont="1"/>
    <xf numFmtId="0" fontId="0" fillId="0" borderId="0" xfId="18" applyFont="1" applyAlignment="1">
      <alignment wrapText="1"/>
    </xf>
    <xf numFmtId="166" fontId="22" fillId="0" borderId="0" xfId="0" applyNumberFormat="1" applyFont="1" applyAlignment="1">
      <alignment horizontal="right"/>
    </xf>
    <xf numFmtId="170" fontId="22" fillId="0" borderId="0" xfId="0" applyNumberFormat="1" applyFont="1"/>
    <xf numFmtId="175" fontId="0" fillId="0" borderId="0" xfId="0" applyNumberFormat="1" applyAlignment="1">
      <alignment horizontal="right"/>
    </xf>
    <xf numFmtId="0" fontId="13" fillId="0" borderId="0" xfId="0" applyFont="1" applyAlignment="1">
      <alignment wrapText="1"/>
    </xf>
    <xf numFmtId="0" fontId="20" fillId="0" borderId="1" xfId="0" applyFont="1" applyBorder="1" applyAlignment="1">
      <alignment horizontal="right"/>
    </xf>
    <xf numFmtId="166" fontId="4" fillId="0" borderId="0" xfId="6" applyNumberFormat="1" applyFont="1" applyAlignment="1">
      <alignment horizontal="right"/>
    </xf>
    <xf numFmtId="166" fontId="8" fillId="0" borderId="0" xfId="6" applyNumberFormat="1" applyFont="1" applyAlignment="1">
      <alignment horizontal="right"/>
    </xf>
    <xf numFmtId="43" fontId="0" fillId="0" borderId="1" xfId="6" applyFont="1" applyBorder="1"/>
    <xf numFmtId="17" fontId="27" fillId="0" borderId="0" xfId="0" applyNumberFormat="1" applyFont="1"/>
    <xf numFmtId="17" fontId="4" fillId="0" borderId="0" xfId="0" quotePrefix="1" applyNumberFormat="1" applyFont="1" applyAlignment="1">
      <alignment horizontal="left"/>
    </xf>
    <xf numFmtId="17" fontId="4" fillId="0" borderId="0" xfId="0" quotePrefix="1" applyNumberFormat="1" applyFont="1"/>
    <xf numFmtId="17" fontId="4" fillId="0" borderId="0" xfId="0" applyNumberFormat="1" applyFont="1"/>
    <xf numFmtId="43" fontId="0" fillId="0" borderId="0" xfId="6" applyFont="1" applyAlignment="1"/>
    <xf numFmtId="17" fontId="4" fillId="0" borderId="0" xfId="0" applyNumberFormat="1" applyFont="1" applyAlignment="1">
      <alignment vertical="top"/>
    </xf>
    <xf numFmtId="17" fontId="25" fillId="0" borderId="0" xfId="0" applyNumberFormat="1" applyFont="1" applyAlignment="1">
      <alignment vertical="top" wrapText="1"/>
    </xf>
    <xf numFmtId="0" fontId="0" fillId="0" borderId="0" xfId="0" applyAlignment="1">
      <alignment vertical="top" wrapText="1"/>
    </xf>
    <xf numFmtId="0" fontId="13" fillId="0" borderId="0" xfId="5" applyFont="1" applyAlignment="1">
      <alignment wrapText="1"/>
    </xf>
    <xf numFmtId="0" fontId="13" fillId="0" borderId="1" xfId="5" applyFont="1" applyBorder="1" applyAlignment="1">
      <alignment horizontal="left"/>
    </xf>
    <xf numFmtId="0" fontId="13" fillId="0" borderId="1" xfId="5" applyFont="1" applyBorder="1" applyAlignment="1">
      <alignment horizontal="right"/>
    </xf>
    <xf numFmtId="0" fontId="0" fillId="0" borderId="0" xfId="5" applyFont="1"/>
    <xf numFmtId="0" fontId="8" fillId="0" borderId="0" xfId="5" applyAlignment="1">
      <alignment horizontal="left"/>
    </xf>
    <xf numFmtId="166" fontId="8" fillId="0" borderId="0" xfId="5" applyNumberFormat="1" applyAlignment="1">
      <alignment horizontal="right"/>
    </xf>
    <xf numFmtId="168" fontId="8" fillId="0" borderId="0" xfId="15" applyNumberFormat="1"/>
    <xf numFmtId="14" fontId="8" fillId="0" borderId="0" xfId="5" applyNumberFormat="1" applyAlignment="1">
      <alignment horizontal="left"/>
    </xf>
    <xf numFmtId="10" fontId="8" fillId="0" borderId="0" xfId="5" applyNumberFormat="1" applyAlignment="1">
      <alignment horizontal="right"/>
    </xf>
    <xf numFmtId="0" fontId="8" fillId="0" borderId="0" xfId="5" applyAlignment="1">
      <alignment horizontal="left" wrapText="1"/>
    </xf>
    <xf numFmtId="0" fontId="10" fillId="0" borderId="0" xfId="21" applyFont="1"/>
    <xf numFmtId="0" fontId="11" fillId="0" borderId="0" xfId="21" applyFont="1" applyAlignment="1">
      <alignment horizontal="center"/>
    </xf>
    <xf numFmtId="0" fontId="8" fillId="0" borderId="0" xfId="21"/>
    <xf numFmtId="37" fontId="16" fillId="0" borderId="0" xfId="0" applyNumberFormat="1" applyFont="1" applyAlignment="1">
      <alignment horizontal="left"/>
    </xf>
    <xf numFmtId="178" fontId="17" fillId="0" borderId="1" xfId="14" applyNumberFormat="1" applyFont="1" applyBorder="1" applyAlignment="1">
      <alignment horizontal="left"/>
    </xf>
    <xf numFmtId="178" fontId="16" fillId="0" borderId="0" xfId="14" applyNumberFormat="1" applyFont="1" applyAlignment="1">
      <alignment horizontal="left"/>
    </xf>
    <xf numFmtId="37" fontId="16" fillId="0" borderId="0" xfId="14" applyNumberFormat="1" applyFont="1" applyAlignment="1">
      <alignment horizontal="left"/>
    </xf>
    <xf numFmtId="37" fontId="17" fillId="0" borderId="0" xfId="0" applyNumberFormat="1" applyFont="1" applyAlignment="1">
      <alignment wrapText="1"/>
    </xf>
    <xf numFmtId="168" fontId="13" fillId="0" borderId="0" xfId="8" applyNumberFormat="1" applyFont="1"/>
    <xf numFmtId="172" fontId="0" fillId="0" borderId="0" xfId="6" applyNumberFormat="1" applyFont="1"/>
    <xf numFmtId="172" fontId="0" fillId="0" borderId="0" xfId="6" applyNumberFormat="1" applyFont="1" applyAlignment="1">
      <alignment horizontal="right"/>
    </xf>
    <xf numFmtId="17" fontId="4" fillId="0" borderId="1" xfId="0" quotePrefix="1" applyNumberFormat="1" applyFont="1" applyBorder="1"/>
    <xf numFmtId="17" fontId="4" fillId="0" borderId="1" xfId="0" quotePrefix="1" applyNumberFormat="1" applyFont="1" applyBorder="1" applyAlignment="1">
      <alignment wrapText="1"/>
    </xf>
    <xf numFmtId="17" fontId="4" fillId="0" borderId="0" xfId="0" quotePrefix="1" applyNumberFormat="1" applyFont="1" applyAlignment="1">
      <alignment wrapText="1"/>
    </xf>
    <xf numFmtId="0" fontId="22" fillId="0" borderId="0" xfId="0" applyFont="1" applyAlignment="1">
      <alignment wrapText="1"/>
    </xf>
    <xf numFmtId="17" fontId="20" fillId="0" borderId="1" xfId="0" applyNumberFormat="1" applyFont="1" applyBorder="1" applyAlignment="1">
      <alignment vertical="top" wrapText="1"/>
    </xf>
    <xf numFmtId="17" fontId="4" fillId="0" borderId="0" xfId="0" applyNumberFormat="1" applyFont="1" applyAlignment="1">
      <alignment vertical="top" wrapText="1"/>
    </xf>
    <xf numFmtId="0" fontId="0" fillId="0" borderId="0" xfId="8" applyNumberFormat="1" applyFont="1" applyAlignment="1">
      <alignment horizontal="right"/>
    </xf>
    <xf numFmtId="0" fontId="0" fillId="0" borderId="0" xfId="8" applyNumberFormat="1" applyFont="1" applyAlignment="1">
      <alignment horizontal="center"/>
    </xf>
    <xf numFmtId="0" fontId="0" fillId="0" borderId="0" xfId="0" applyAlignment="1">
      <alignment horizontal="center" wrapText="1"/>
    </xf>
    <xf numFmtId="0" fontId="7" fillId="0" borderId="0" xfId="1" applyFont="1"/>
    <xf numFmtId="170" fontId="0" fillId="0" borderId="0" xfId="7" applyNumberFormat="1" applyFont="1"/>
    <xf numFmtId="180" fontId="0" fillId="0" borderId="0" xfId="7" applyNumberFormat="1" applyFont="1"/>
    <xf numFmtId="166" fontId="19" fillId="0" borderId="0" xfId="1" applyNumberFormat="1" applyFont="1"/>
    <xf numFmtId="166" fontId="19" fillId="0" borderId="0" xfId="1" applyNumberFormat="1" applyFont="1" applyAlignment="1">
      <alignment horizontal="right"/>
    </xf>
    <xf numFmtId="0" fontId="29" fillId="0" borderId="0" xfId="0" applyFont="1" applyAlignment="1">
      <alignment vertical="top"/>
    </xf>
    <xf numFmtId="164" fontId="6" fillId="0" borderId="0" xfId="1" applyNumberFormat="1" applyFont="1" applyAlignment="1">
      <alignment horizontal="left"/>
    </xf>
    <xf numFmtId="181" fontId="10" fillId="0" borderId="0" xfId="6" applyNumberFormat="1" applyFont="1"/>
    <xf numFmtId="181" fontId="0" fillId="0" borderId="0" xfId="6" applyNumberFormat="1" applyFont="1"/>
    <xf numFmtId="167" fontId="0" fillId="0" borderId="0" xfId="6" applyNumberFormat="1" applyFont="1"/>
    <xf numFmtId="182" fontId="0" fillId="0" borderId="0" xfId="6" applyNumberFormat="1" applyFont="1"/>
    <xf numFmtId="166" fontId="0" fillId="0" borderId="0" xfId="7" applyNumberFormat="1" applyFont="1"/>
    <xf numFmtId="166" fontId="0" fillId="0" borderId="0" xfId="7" applyNumberFormat="1" applyFont="1" applyFill="1"/>
    <xf numFmtId="49" fontId="0" fillId="0" borderId="0" xfId="0" applyNumberFormat="1" applyAlignment="1">
      <alignment horizontal="left"/>
    </xf>
    <xf numFmtId="183" fontId="0" fillId="0" borderId="0" xfId="0" applyNumberFormat="1" applyAlignment="1">
      <alignment horizontal="right"/>
    </xf>
    <xf numFmtId="184" fontId="0" fillId="0" borderId="0" xfId="0" applyNumberFormat="1"/>
    <xf numFmtId="2" fontId="0" fillId="0" borderId="0" xfId="8" applyNumberFormat="1" applyFont="1"/>
    <xf numFmtId="9" fontId="0" fillId="0" borderId="0" xfId="8"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right"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13" fillId="0" borderId="1" xfId="0" applyFont="1" applyBorder="1"/>
    <xf numFmtId="0" fontId="0" fillId="0" borderId="0" xfId="0" applyAlignment="1">
      <alignment wrapText="1"/>
    </xf>
    <xf numFmtId="0" fontId="13" fillId="0" borderId="0" xfId="0" applyFont="1" applyAlignment="1">
      <alignment horizontal="left" wrapText="1"/>
    </xf>
    <xf numFmtId="1" fontId="18" fillId="0" borderId="0" xfId="0" applyNumberFormat="1" applyFont="1"/>
    <xf numFmtId="9" fontId="0" fillId="0" borderId="0" xfId="8" applyFont="1" applyBorder="1"/>
    <xf numFmtId="168" fontId="8" fillId="0" borderId="0" xfId="15" applyNumberFormat="1" applyFill="1"/>
    <xf numFmtId="0" fontId="13" fillId="0" borderId="1" xfId="0" applyFont="1" applyBorder="1" applyAlignment="1">
      <alignment horizontal="center"/>
    </xf>
    <xf numFmtId="0" fontId="13" fillId="0" borderId="0" xfId="0" applyFont="1" applyAlignment="1">
      <alignment horizontal="center" wrapText="1"/>
    </xf>
    <xf numFmtId="0" fontId="0" fillId="0" borderId="0" xfId="0" applyAlignment="1"/>
    <xf numFmtId="0" fontId="13" fillId="0" borderId="1" xfId="0" applyFont="1" applyBorder="1" applyAlignment="1"/>
    <xf numFmtId="0" fontId="13" fillId="0" borderId="0" xfId="0" applyFont="1" applyBorder="1" applyAlignment="1">
      <alignment horizontal="left"/>
    </xf>
    <xf numFmtId="0" fontId="0" fillId="0" borderId="0" xfId="0" applyBorder="1"/>
    <xf numFmtId="0" fontId="0" fillId="0" borderId="0" xfId="0" applyBorder="1" applyAlignment="1">
      <alignment horizontal="center"/>
    </xf>
    <xf numFmtId="0" fontId="0" fillId="0" borderId="1" xfId="0" applyBorder="1" applyAlignment="1">
      <alignment vertical="top" wrapText="1"/>
    </xf>
    <xf numFmtId="0" fontId="0" fillId="0" borderId="1" xfId="0" quotePrefix="1" applyBorder="1"/>
    <xf numFmtId="10" fontId="0" fillId="0" borderId="0" xfId="0" applyNumberFormat="1" applyBorder="1"/>
    <xf numFmtId="0" fontId="13" fillId="0" borderId="0" xfId="11" applyFont="1" applyBorder="1"/>
    <xf numFmtId="0" fontId="0" fillId="0" borderId="0" xfId="0" applyBorder="1" applyAlignment="1">
      <alignment horizontal="left"/>
    </xf>
    <xf numFmtId="0" fontId="20" fillId="0" borderId="1" xfId="0" applyFont="1" applyBorder="1" applyAlignment="1">
      <alignment horizontal="center"/>
    </xf>
    <xf numFmtId="0" fontId="0" fillId="0" borderId="0" xfId="0" applyAlignment="1">
      <alignment horizontal="left"/>
    </xf>
    <xf numFmtId="0" fontId="0" fillId="0" borderId="0" xfId="0" applyAlignment="1">
      <alignment horizontal="left" wrapText="1"/>
    </xf>
    <xf numFmtId="166" fontId="0" fillId="0" borderId="0" xfId="0" applyNumberFormat="1" applyAlignment="1">
      <alignment horizontal="left" wrapText="1"/>
    </xf>
    <xf numFmtId="0" fontId="0" fillId="0" borderId="0" xfId="0" applyAlignment="1">
      <alignment wrapText="1"/>
    </xf>
    <xf numFmtId="0" fontId="0" fillId="0" borderId="0" xfId="0" applyAlignment="1">
      <alignment horizontal="left" vertical="top" wrapText="1"/>
    </xf>
    <xf numFmtId="0" fontId="0" fillId="0" borderId="0" xfId="18" applyFont="1" applyAlignment="1">
      <alignment horizontal="left" wrapText="1"/>
    </xf>
    <xf numFmtId="0" fontId="13" fillId="0" borderId="1" xfId="0" applyFont="1" applyBorder="1"/>
    <xf numFmtId="0" fontId="13" fillId="0" borderId="0" xfId="0" applyFont="1" applyAlignment="1">
      <alignment horizontal="left"/>
    </xf>
    <xf numFmtId="0" fontId="13" fillId="0" borderId="1" xfId="0" applyFont="1" applyBorder="1" applyAlignment="1">
      <alignment horizontal="right" wrapText="1"/>
    </xf>
    <xf numFmtId="0" fontId="0" fillId="0" borderId="1" xfId="0" applyBorder="1" applyAlignment="1">
      <alignment horizontal="left"/>
    </xf>
    <xf numFmtId="0" fontId="17" fillId="0" borderId="0" xfId="0" applyFont="1" applyAlignment="1">
      <alignment horizontal="left" wrapText="1"/>
    </xf>
    <xf numFmtId="0" fontId="0" fillId="0" borderId="0" xfId="0" applyAlignment="1">
      <alignment horizontal="left" wrapText="1"/>
    </xf>
    <xf numFmtId="0" fontId="13" fillId="0" borderId="0" xfId="0" applyFont="1" applyBorder="1"/>
    <xf numFmtId="0" fontId="0" fillId="0" borderId="1" xfId="0" applyBorder="1" applyAlignment="1">
      <alignment wrapText="1"/>
    </xf>
    <xf numFmtId="17" fontId="3" fillId="0" borderId="0" xfId="0" applyNumberFormat="1" applyFont="1"/>
    <xf numFmtId="168" fontId="13" fillId="0" borderId="1" xfId="25" applyNumberFormat="1" applyFont="1" applyBorder="1" applyAlignment="1">
      <alignment horizontal="left"/>
    </xf>
    <xf numFmtId="168" fontId="0" fillId="0" borderId="0" xfId="25" applyNumberFormat="1" applyFont="1" applyBorder="1" applyAlignment="1">
      <alignment horizontal="left" wrapText="1"/>
    </xf>
    <xf numFmtId="168" fontId="0" fillId="0" borderId="0" xfId="25" applyNumberFormat="1" applyFont="1" applyAlignment="1">
      <alignment horizontal="left"/>
    </xf>
    <xf numFmtId="168" fontId="0" fillId="0" borderId="0" xfId="25" applyNumberFormat="1" applyFont="1" applyBorder="1" applyAlignment="1">
      <alignment horizontal="left"/>
    </xf>
    <xf numFmtId="168" fontId="8" fillId="0" borderId="0" xfId="25" applyNumberFormat="1" applyFont="1" applyBorder="1" applyAlignment="1">
      <alignment horizontal="right"/>
    </xf>
    <xf numFmtId="168" fontId="8" fillId="0" borderId="0" xfId="25" applyNumberFormat="1" applyFont="1" applyBorder="1" applyAlignment="1">
      <alignment horizontal="right" wrapText="1"/>
    </xf>
    <xf numFmtId="0" fontId="0" fillId="0" borderId="1" xfId="0" applyBorder="1" applyAlignment="1">
      <alignment horizontal="left" vertical="top" wrapText="1"/>
    </xf>
    <xf numFmtId="166" fontId="4" fillId="0" borderId="1" xfId="0" applyNumberFormat="1" applyFont="1" applyBorder="1"/>
    <xf numFmtId="168" fontId="4" fillId="0" borderId="1" xfId="8" applyNumberFormat="1" applyFont="1" applyFill="1" applyBorder="1"/>
    <xf numFmtId="168" fontId="0" fillId="0" borderId="1" xfId="0" applyNumberFormat="1" applyBorder="1"/>
    <xf numFmtId="177" fontId="20" fillId="0" borderId="1" xfId="0" applyNumberFormat="1" applyFont="1" applyBorder="1"/>
    <xf numFmtId="0" fontId="0" fillId="0" borderId="1" xfId="15" applyNumberFormat="1" applyFont="1" applyBorder="1" applyAlignment="1">
      <alignment wrapText="1"/>
    </xf>
    <xf numFmtId="170" fontId="0" fillId="0" borderId="1" xfId="0" applyNumberFormat="1" applyBorder="1"/>
    <xf numFmtId="37" fontId="16" fillId="0" borderId="0" xfId="0" applyNumberFormat="1" applyFont="1" applyBorder="1" applyAlignment="1">
      <alignment horizontal="left"/>
    </xf>
    <xf numFmtId="178" fontId="17" fillId="0" borderId="0" xfId="14" applyNumberFormat="1" applyFont="1" applyBorder="1" applyAlignment="1">
      <alignment horizontal="left"/>
    </xf>
    <xf numFmtId="166" fontId="4" fillId="0" borderId="0" xfId="0" applyNumberFormat="1" applyFont="1" applyBorder="1"/>
    <xf numFmtId="168" fontId="0" fillId="0" borderId="0" xfId="0" applyNumberFormat="1" applyBorder="1"/>
    <xf numFmtId="177" fontId="20" fillId="0" borderId="0" xfId="0" applyNumberFormat="1" applyFont="1" applyBorder="1"/>
    <xf numFmtId="0" fontId="13" fillId="0" borderId="0" xfId="0" applyFont="1" applyAlignment="1">
      <alignment horizontal="left" wrapText="1"/>
    </xf>
    <xf numFmtId="0" fontId="0" fillId="0" borderId="0" xfId="0" applyFill="1"/>
    <xf numFmtId="0" fontId="13" fillId="0" borderId="0" xfId="0" applyFont="1" applyBorder="1" applyAlignment="1"/>
    <xf numFmtId="0" fontId="18" fillId="0" borderId="0" xfId="0" applyFont="1" applyFill="1"/>
    <xf numFmtId="0" fontId="8" fillId="0" borderId="0" xfId="5" applyFill="1"/>
    <xf numFmtId="0" fontId="22" fillId="0" borderId="0" xfId="0" applyFont="1" applyFill="1"/>
    <xf numFmtId="0" fontId="22" fillId="0" borderId="0" xfId="0" applyFont="1" applyFill="1" applyAlignment="1">
      <alignment wrapText="1"/>
    </xf>
    <xf numFmtId="0" fontId="13" fillId="0" borderId="0" xfId="11" applyFont="1" applyBorder="1" applyAlignment="1">
      <alignment horizontal="left"/>
    </xf>
    <xf numFmtId="0" fontId="2" fillId="0" borderId="0" xfId="11" applyFont="1"/>
    <xf numFmtId="0" fontId="13" fillId="0" borderId="0" xfId="11" applyFont="1" applyAlignment="1">
      <alignment horizontal="right"/>
    </xf>
    <xf numFmtId="0" fontId="2" fillId="0" borderId="0" xfId="11" applyFont="1" applyAlignment="1">
      <alignment horizontal="left"/>
    </xf>
    <xf numFmtId="166" fontId="2" fillId="0" borderId="0" xfId="11" applyNumberFormat="1" applyFont="1" applyAlignment="1">
      <alignment horizontal="right"/>
    </xf>
    <xf numFmtId="171" fontId="25" fillId="0" borderId="0" xfId="11" applyNumberFormat="1"/>
    <xf numFmtId="0" fontId="0" fillId="0" borderId="0" xfId="12" applyNumberFormat="1" applyFont="1"/>
    <xf numFmtId="168" fontId="0" fillId="0" borderId="0" xfId="12" applyNumberFormat="1" applyFont="1"/>
    <xf numFmtId="0" fontId="2" fillId="0" borderId="1" xfId="11" applyFont="1" applyBorder="1"/>
    <xf numFmtId="0" fontId="13" fillId="0" borderId="0" xfId="11" applyFont="1"/>
    <xf numFmtId="0" fontId="2" fillId="0" borderId="0" xfId="11" applyFont="1" applyAlignment="1">
      <alignment horizontal="left" wrapText="1"/>
    </xf>
    <xf numFmtId="0" fontId="2" fillId="0" borderId="0" xfId="11" applyFont="1" applyAlignment="1">
      <alignment wrapText="1"/>
    </xf>
    <xf numFmtId="10" fontId="2" fillId="0" borderId="0" xfId="12" applyNumberFormat="1" applyFont="1" applyAlignment="1">
      <alignment horizontal="right"/>
    </xf>
    <xf numFmtId="170" fontId="25" fillId="0" borderId="0" xfId="11" applyNumberFormat="1"/>
    <xf numFmtId="10" fontId="0" fillId="0" borderId="0" xfId="12" applyNumberFormat="1" applyFont="1"/>
    <xf numFmtId="0" fontId="2" fillId="0" borderId="1" xfId="11" applyFont="1" applyBorder="1" applyAlignment="1">
      <alignment wrapText="1"/>
    </xf>
    <xf numFmtId="0" fontId="25" fillId="0" borderId="0" xfId="11" applyBorder="1"/>
    <xf numFmtId="0" fontId="2" fillId="0" borderId="0" xfId="11" applyFont="1" applyBorder="1" applyAlignment="1">
      <alignment horizontal="left" wrapText="1"/>
    </xf>
    <xf numFmtId="10" fontId="2" fillId="0" borderId="0" xfId="13" applyNumberFormat="1" applyFont="1" applyBorder="1" applyAlignment="1">
      <alignment horizontal="right"/>
    </xf>
    <xf numFmtId="0" fontId="2" fillId="0" borderId="0" xfId="11" applyFont="1" applyBorder="1" applyAlignment="1">
      <alignment horizontal="left"/>
    </xf>
    <xf numFmtId="0" fontId="2" fillId="0" borderId="0" xfId="11" applyFont="1" applyBorder="1" applyAlignment="1">
      <alignment wrapText="1"/>
    </xf>
    <xf numFmtId="0" fontId="8" fillId="0" borderId="0" xfId="21" applyBorder="1"/>
    <xf numFmtId="3" fontId="16" fillId="0" borderId="0" xfId="23" applyNumberFormat="1" applyFont="1" applyBorder="1" applyAlignment="1">
      <alignment horizontal="left" vertical="center"/>
    </xf>
    <xf numFmtId="3" fontId="16" fillId="0" borderId="0" xfId="23" applyNumberFormat="1" applyFont="1" applyBorder="1" applyAlignment="1">
      <alignment horizontal="right" vertical="center"/>
    </xf>
    <xf numFmtId="0" fontId="13" fillId="0" borderId="0" xfId="22" applyFont="1" applyBorder="1" applyAlignment="1">
      <alignment horizontal="right"/>
    </xf>
    <xf numFmtId="3" fontId="16" fillId="0" borderId="0" xfId="23" applyNumberFormat="1" applyFont="1" applyBorder="1" applyAlignment="1">
      <alignment vertical="center"/>
    </xf>
    <xf numFmtId="3" fontId="17" fillId="0" borderId="0" xfId="23" applyNumberFormat="1" applyFont="1" applyBorder="1" applyAlignment="1">
      <alignment horizontal="left" vertical="center"/>
    </xf>
    <xf numFmtId="3" fontId="17" fillId="0" borderId="0" xfId="23" applyNumberFormat="1" applyFont="1" applyBorder="1" applyAlignment="1">
      <alignment horizontal="right" vertical="center"/>
    </xf>
    <xf numFmtId="166" fontId="8" fillId="0" borderId="0" xfId="21" applyNumberFormat="1" applyBorder="1"/>
    <xf numFmtId="166" fontId="13" fillId="0" borderId="0" xfId="21" applyNumberFormat="1" applyFont="1" applyBorder="1"/>
    <xf numFmtId="0" fontId="13" fillId="0" borderId="0" xfId="21" applyFont="1" applyBorder="1"/>
    <xf numFmtId="0" fontId="13" fillId="0" borderId="0" xfId="21" applyFont="1" applyBorder="1" applyAlignment="1">
      <alignment horizontal="right"/>
    </xf>
    <xf numFmtId="0" fontId="8" fillId="0" borderId="0" xfId="21" applyBorder="1" applyAlignment="1">
      <alignment horizontal="left"/>
    </xf>
    <xf numFmtId="3" fontId="8" fillId="0" borderId="0" xfId="21" applyNumberFormat="1" applyBorder="1"/>
    <xf numFmtId="0" fontId="13" fillId="0" borderId="0" xfId="22" applyFont="1" applyBorder="1" applyAlignment="1"/>
    <xf numFmtId="0" fontId="13" fillId="0" borderId="0" xfId="21" applyFont="1" applyBorder="1" applyAlignment="1"/>
    <xf numFmtId="0" fontId="8" fillId="0" borderId="0" xfId="21" applyBorder="1" applyAlignment="1"/>
    <xf numFmtId="0" fontId="8" fillId="0" borderId="0" xfId="5" applyBorder="1"/>
    <xf numFmtId="0" fontId="13" fillId="0" borderId="0" xfId="5" applyFont="1" applyBorder="1" applyAlignment="1">
      <alignment horizontal="right"/>
    </xf>
    <xf numFmtId="3" fontId="21" fillId="0" borderId="0" xfId="23" applyNumberFormat="1" applyFont="1" applyBorder="1" applyAlignment="1">
      <alignment horizontal="left" vertical="center"/>
    </xf>
    <xf numFmtId="3" fontId="21" fillId="0" borderId="0" xfId="21" applyNumberFormat="1" applyFont="1" applyBorder="1" applyAlignment="1">
      <alignment horizontal="right" vertical="center"/>
    </xf>
    <xf numFmtId="3" fontId="8" fillId="0" borderId="0" xfId="5" applyNumberFormat="1" applyBorder="1"/>
    <xf numFmtId="166" fontId="8" fillId="0" borderId="0" xfId="5" applyNumberFormat="1" applyBorder="1"/>
    <xf numFmtId="0" fontId="13" fillId="0" borderId="0" xfId="5" applyFont="1" applyBorder="1"/>
    <xf numFmtId="3" fontId="13" fillId="0" borderId="0" xfId="5" applyNumberFormat="1" applyFont="1" applyBorder="1"/>
    <xf numFmtId="166" fontId="13" fillId="0" borderId="0" xfId="5" applyNumberFormat="1" applyFont="1" applyBorder="1"/>
    <xf numFmtId="0" fontId="8" fillId="0" borderId="0" xfId="5" applyBorder="1" applyAlignment="1">
      <alignment wrapText="1"/>
    </xf>
    <xf numFmtId="3" fontId="21" fillId="0" borderId="0" xfId="23" applyNumberFormat="1" applyFont="1" applyBorder="1" applyAlignment="1">
      <alignment vertical="center"/>
    </xf>
    <xf numFmtId="3" fontId="21" fillId="0" borderId="0" xfId="23" applyNumberFormat="1" applyFont="1" applyBorder="1" applyAlignment="1">
      <alignment horizontal="right" vertical="center"/>
    </xf>
    <xf numFmtId="3" fontId="22" fillId="0" borderId="0" xfId="23" applyNumberFormat="1" applyFont="1" applyBorder="1" applyAlignment="1">
      <alignment vertical="center"/>
    </xf>
    <xf numFmtId="3" fontId="22" fillId="0" borderId="0" xfId="23" applyNumberFormat="1" applyFont="1" applyBorder="1" applyAlignment="1">
      <alignment horizontal="left" vertical="center"/>
    </xf>
    <xf numFmtId="3" fontId="22" fillId="0" borderId="0" xfId="21" applyNumberFormat="1" applyFont="1" applyBorder="1" applyAlignment="1">
      <alignment vertical="center"/>
    </xf>
    <xf numFmtId="3" fontId="22" fillId="0" borderId="0" xfId="21" applyNumberFormat="1" applyFont="1" applyBorder="1" applyAlignment="1">
      <alignment horizontal="left" vertical="center"/>
    </xf>
    <xf numFmtId="168" fontId="13" fillId="0" borderId="0" xfId="15" applyNumberFormat="1" applyFont="1" applyBorder="1"/>
    <xf numFmtId="0" fontId="8" fillId="0" borderId="0" xfId="5" applyFill="1" applyBorder="1"/>
    <xf numFmtId="0" fontId="13" fillId="0" borderId="0" xfId="5" applyFont="1" applyFill="1" applyBorder="1" applyAlignment="1">
      <alignment wrapText="1"/>
    </xf>
    <xf numFmtId="0" fontId="13" fillId="0" borderId="0" xfId="5" applyFont="1" applyFill="1" applyBorder="1" applyAlignment="1">
      <alignment horizontal="right" wrapText="1"/>
    </xf>
    <xf numFmtId="0" fontId="13" fillId="0" borderId="0" xfId="5" applyFont="1" applyFill="1" applyBorder="1" applyAlignment="1">
      <alignment horizontal="left"/>
    </xf>
    <xf numFmtId="0" fontId="13" fillId="0" borderId="0" xfId="5" applyFont="1" applyFill="1" applyBorder="1" applyAlignment="1">
      <alignment horizontal="right"/>
    </xf>
    <xf numFmtId="0" fontId="8" fillId="0" borderId="0" xfId="5" applyFill="1" applyBorder="1" applyAlignment="1">
      <alignment horizontal="left"/>
    </xf>
    <xf numFmtId="3" fontId="8" fillId="0" borderId="0" xfId="5" applyNumberFormat="1" applyFill="1" applyBorder="1" applyAlignment="1">
      <alignment horizontal="right"/>
    </xf>
    <xf numFmtId="166" fontId="8" fillId="0" borderId="0" xfId="5" applyNumberFormat="1" applyFill="1" applyBorder="1" applyAlignment="1">
      <alignment horizontal="right"/>
    </xf>
    <xf numFmtId="0" fontId="13" fillId="0" borderId="0" xfId="5" applyFont="1" applyFill="1" applyBorder="1"/>
    <xf numFmtId="0" fontId="8" fillId="0" borderId="0" xfId="5" applyFill="1" applyBorder="1" applyAlignment="1">
      <alignment wrapText="1"/>
    </xf>
    <xf numFmtId="0" fontId="13" fillId="0" borderId="0" xfId="5" applyFont="1" applyFill="1" applyBorder="1" applyAlignment="1"/>
    <xf numFmtId="0" fontId="0" fillId="0" borderId="0" xfId="0" applyAlignment="1">
      <alignment horizontal="left"/>
    </xf>
    <xf numFmtId="0" fontId="9" fillId="2" borderId="0" xfId="0" applyFont="1" applyFill="1" applyAlignment="1">
      <alignment horizontal="left"/>
    </xf>
    <xf numFmtId="0" fontId="12" fillId="3" borderId="0" xfId="0" applyFont="1" applyFill="1" applyAlignment="1">
      <alignment horizontal="left"/>
    </xf>
    <xf numFmtId="0" fontId="0" fillId="0" borderId="0" xfId="0" applyAlignment="1">
      <alignment horizontal="left" wrapText="1"/>
    </xf>
    <xf numFmtId="0" fontId="13" fillId="0" borderId="1" xfId="0" applyFont="1" applyBorder="1" applyAlignment="1">
      <alignment horizontal="left"/>
    </xf>
    <xf numFmtId="0" fontId="17" fillId="0" borderId="0" xfId="0" applyFont="1" applyAlignment="1">
      <alignment horizontal="left"/>
    </xf>
    <xf numFmtId="166" fontId="0" fillId="0" borderId="0" xfId="0" applyNumberFormat="1" applyAlignment="1">
      <alignment horizontal="left" wrapText="1"/>
    </xf>
    <xf numFmtId="0" fontId="13" fillId="0" borderId="0" xfId="0" applyFont="1" applyAlignment="1">
      <alignment horizontal="center"/>
    </xf>
    <xf numFmtId="49" fontId="17" fillId="0" borderId="0" xfId="9" applyNumberFormat="1" applyFont="1" applyAlignment="1">
      <alignment horizontal="left" vertical="top" wrapText="1"/>
    </xf>
    <xf numFmtId="0" fontId="0" fillId="0" borderId="0" xfId="0" applyAlignment="1">
      <alignment wrapText="1"/>
    </xf>
    <xf numFmtId="0" fontId="13" fillId="0" borderId="0" xfId="0" applyFont="1" applyAlignment="1">
      <alignment horizontal="left" wrapText="1"/>
    </xf>
    <xf numFmtId="0" fontId="0" fillId="0" borderId="0" xfId="0" applyBorder="1" applyAlignment="1">
      <alignment horizontal="left" wrapText="1"/>
    </xf>
    <xf numFmtId="0" fontId="0" fillId="0" borderId="0" xfId="0" applyAlignment="1">
      <alignment horizontal="left" vertical="top" wrapText="1"/>
    </xf>
    <xf numFmtId="0" fontId="0" fillId="0" borderId="2" xfId="0" applyBorder="1" applyAlignment="1">
      <alignment horizontal="left" wrapText="1"/>
    </xf>
    <xf numFmtId="0" fontId="9" fillId="2" borderId="0" xfId="11" applyFont="1" applyFill="1" applyAlignment="1">
      <alignment horizontal="left"/>
    </xf>
    <xf numFmtId="0" fontId="12" fillId="3" borderId="0" xfId="11" applyFont="1" applyFill="1" applyAlignment="1">
      <alignment horizontal="left"/>
    </xf>
    <xf numFmtId="0" fontId="2" fillId="0" borderId="0" xfId="11" applyFont="1" applyAlignment="1">
      <alignment horizontal="left" wrapText="1"/>
    </xf>
    <xf numFmtId="0" fontId="13" fillId="0" borderId="0" xfId="11" applyFont="1" applyBorder="1" applyAlignment="1">
      <alignment horizontal="left"/>
    </xf>
    <xf numFmtId="0" fontId="0" fillId="0" borderId="0" xfId="8" applyNumberFormat="1" applyFont="1" applyAlignment="1">
      <alignment horizontal="left" wrapText="1"/>
    </xf>
    <xf numFmtId="0" fontId="13" fillId="0" borderId="0" xfId="0" applyFont="1" applyBorder="1" applyAlignment="1">
      <alignment horizontal="left"/>
    </xf>
    <xf numFmtId="166" fontId="0" fillId="0" borderId="0" xfId="0" applyNumberFormat="1" applyBorder="1" applyAlignment="1">
      <alignment horizontal="left" wrapText="1"/>
    </xf>
    <xf numFmtId="0" fontId="0" fillId="5" borderId="0" xfId="0" applyFill="1" applyAlignment="1">
      <alignment horizontal="left" wrapText="1"/>
    </xf>
    <xf numFmtId="0" fontId="0" fillId="0" borderId="0" xfId="18" applyFont="1" applyAlignment="1">
      <alignment horizontal="left" wrapText="1"/>
    </xf>
    <xf numFmtId="0" fontId="9" fillId="2" borderId="0" xfId="18" applyFont="1" applyFill="1" applyAlignment="1">
      <alignment horizontal="left"/>
    </xf>
    <xf numFmtId="0" fontId="12" fillId="3" borderId="0" xfId="19" applyFont="1" applyFill="1" applyAlignment="1">
      <alignment horizontal="left"/>
    </xf>
    <xf numFmtId="0" fontId="0" fillId="0" borderId="0" xfId="18" applyFont="1" applyAlignment="1">
      <alignment horizontal="left"/>
    </xf>
    <xf numFmtId="0" fontId="22" fillId="0" borderId="0" xfId="0" applyFont="1" applyAlignment="1">
      <alignment horizontal="left" wrapText="1"/>
    </xf>
    <xf numFmtId="17" fontId="4" fillId="0" borderId="0" xfId="0" applyNumberFormat="1" applyFont="1" applyAlignment="1">
      <alignment horizontal="left" vertical="top" wrapText="1"/>
    </xf>
    <xf numFmtId="17" fontId="4" fillId="0" borderId="0" xfId="0" quotePrefix="1" applyNumberFormat="1" applyFont="1" applyAlignment="1">
      <alignment horizontal="left" wrapText="1"/>
    </xf>
    <xf numFmtId="0" fontId="13" fillId="0" borderId="1" xfId="0" applyFont="1" applyBorder="1"/>
    <xf numFmtId="0" fontId="8" fillId="0" borderId="0" xfId="5" applyAlignment="1">
      <alignment horizontal="left" wrapText="1"/>
    </xf>
    <xf numFmtId="0" fontId="9" fillId="2" borderId="0" xfId="5" applyFont="1" applyFill="1" applyAlignment="1">
      <alignment horizontal="left"/>
    </xf>
    <xf numFmtId="0" fontId="12" fillId="3" borderId="0" xfId="5" applyFont="1" applyFill="1" applyAlignment="1">
      <alignment horizontal="left"/>
    </xf>
    <xf numFmtId="0" fontId="13" fillId="0" borderId="1" xfId="5" applyFont="1" applyBorder="1" applyAlignment="1">
      <alignment horizontal="left"/>
    </xf>
    <xf numFmtId="0" fontId="8" fillId="0" borderId="0" xfId="5" applyAlignment="1">
      <alignment horizontal="left"/>
    </xf>
    <xf numFmtId="0" fontId="9" fillId="2" borderId="0" xfId="21" applyFont="1" applyFill="1" applyAlignment="1">
      <alignment horizontal="left"/>
    </xf>
    <xf numFmtId="0" fontId="12" fillId="3" borderId="0" xfId="21" applyFont="1" applyFill="1" applyAlignment="1">
      <alignment horizontal="left"/>
    </xf>
    <xf numFmtId="3" fontId="30" fillId="0" borderId="0" xfId="23" applyNumberFormat="1" applyFont="1" applyBorder="1" applyAlignment="1">
      <alignment horizontal="center" vertical="center"/>
    </xf>
    <xf numFmtId="37" fontId="17" fillId="0" borderId="0" xfId="0" applyNumberFormat="1" applyFont="1" applyAlignment="1">
      <alignment horizontal="left" wrapText="1"/>
    </xf>
    <xf numFmtId="0" fontId="13" fillId="0" borderId="0" xfId="0" applyFont="1" applyAlignment="1">
      <alignment horizontal="left"/>
    </xf>
    <xf numFmtId="14" fontId="13" fillId="0" borderId="0" xfId="0" applyNumberFormat="1" applyFont="1" applyAlignment="1">
      <alignment horizontal="right"/>
    </xf>
    <xf numFmtId="0" fontId="20" fillId="0" borderId="0" xfId="0" applyFont="1" applyAlignment="1">
      <alignment horizontal="center" wrapText="1"/>
    </xf>
    <xf numFmtId="0" fontId="20" fillId="0" borderId="1" xfId="0" applyFont="1" applyBorder="1" applyAlignment="1">
      <alignment horizontal="center" wrapText="1"/>
    </xf>
    <xf numFmtId="0" fontId="20" fillId="0" borderId="0" xfId="0" applyFont="1" applyAlignment="1">
      <alignment horizontal="right" wrapText="1"/>
    </xf>
    <xf numFmtId="0" fontId="20" fillId="0" borderId="1" xfId="0" applyFont="1" applyBorder="1" applyAlignment="1">
      <alignment horizontal="right" wrapText="1"/>
    </xf>
    <xf numFmtId="17" fontId="3" fillId="0" borderId="0" xfId="0" quotePrefix="1" applyNumberFormat="1" applyFont="1" applyAlignment="1">
      <alignment horizontal="left" wrapText="1"/>
    </xf>
    <xf numFmtId="17" fontId="17" fillId="0" borderId="0" xfId="0" applyNumberFormat="1" applyFont="1" applyAlignment="1">
      <alignment horizontal="left" vertical="top" wrapText="1"/>
    </xf>
    <xf numFmtId="0" fontId="28" fillId="2" borderId="0" xfId="0" applyFont="1" applyFill="1" applyAlignment="1">
      <alignment horizontal="left"/>
    </xf>
    <xf numFmtId="0" fontId="0" fillId="0" borderId="1" xfId="0" applyBorder="1" applyAlignment="1">
      <alignment horizontal="left"/>
    </xf>
    <xf numFmtId="0" fontId="17" fillId="0" borderId="0" xfId="0" applyFont="1" applyAlignment="1">
      <alignment horizontal="left" wrapText="1"/>
    </xf>
    <xf numFmtId="0" fontId="13" fillId="0" borderId="1" xfId="0" applyFont="1" applyBorder="1" applyAlignment="1">
      <alignment horizontal="center"/>
    </xf>
  </cellXfs>
  <cellStyles count="26">
    <cellStyle name="Comma" xfId="6" builtinId="3"/>
    <cellStyle name="Comma 2" xfId="2" xr:uid="{DE6FBE26-14F1-4C0B-8FD2-5945AED14C9C}"/>
    <cellStyle name="Comma 4 2" xfId="16" xr:uid="{92A58D3B-F5D0-4A72-A482-94A76C8203AB}"/>
    <cellStyle name="Currency" xfId="7" builtinId="4"/>
    <cellStyle name="Currency 2" xfId="4" xr:uid="{7602A51B-4302-4714-9B11-EBE9C89974E5}"/>
    <cellStyle name="Currency 2 2" xfId="20" xr:uid="{EFE25DC4-A0D4-4E4E-A4FF-C19E0A2ACDBC}"/>
    <cellStyle name="Currency 2 3" xfId="24" xr:uid="{D3C631D9-4038-429D-9E1B-E971D5E5E17F}"/>
    <cellStyle name="Normal" xfId="0" builtinId="0"/>
    <cellStyle name="Normal 11" xfId="10" xr:uid="{78DD1CB6-341E-4C62-9B30-F0506203582C}"/>
    <cellStyle name="Normal 2" xfId="1" xr:uid="{33E0BD87-B24F-457D-AC4E-F7BFC7FD3F2B}"/>
    <cellStyle name="Normal 2 2" xfId="5" xr:uid="{B5FF9D77-64BA-4A8B-A0E6-2EFB8E034E27}"/>
    <cellStyle name="Normal 2 2 2" xfId="19" xr:uid="{9B899897-3C52-4A8F-A147-6E75977B40AD}"/>
    <cellStyle name="Normal 2 3" xfId="23" xr:uid="{74FE3720-E6CB-4067-840F-DC83267337AB}"/>
    <cellStyle name="Normal 3 2" xfId="21" xr:uid="{3E4D384B-5FCB-454D-A8F4-1EDA838AEDAA}"/>
    <cellStyle name="Normal 4" xfId="18" xr:uid="{A84BF1A8-8DE3-4F80-91AA-4A88E11833D8}"/>
    <cellStyle name="Normal 5 2" xfId="11" xr:uid="{1B0BB2CC-7331-4DFB-B0D4-F96C48A3CD80}"/>
    <cellStyle name="Normal 6" xfId="22" xr:uid="{A9B04EE3-261D-460B-9CF8-BBFD3CE80F76}"/>
    <cellStyle name="Normal_CNI CSF  liabilites-p10" xfId="9" xr:uid="{01D1D0FD-FA18-4143-9FC6-5F6EF14B839C}"/>
    <cellStyle name="Normal_STATSU97" xfId="14" xr:uid="{784DB5B0-D385-40FC-9F08-EB6B942AD775}"/>
    <cellStyle name="Percent" xfId="8" builtinId="5"/>
    <cellStyle name="Percent 2" xfId="3" xr:uid="{1B0D0059-F45A-4266-91C5-1C1847BCA6EE}"/>
    <cellStyle name="Percent 2 2" xfId="15" xr:uid="{2242846E-FB74-4704-A4EF-270E7898A792}"/>
    <cellStyle name="Percent 3" xfId="12" xr:uid="{243D9A70-19B9-4EE9-AA1C-F1BEC62CC47A}"/>
    <cellStyle name="Percent 3 2" xfId="13" xr:uid="{C07F8C0B-13AF-4D8E-A93E-A34EBAB4923F}"/>
    <cellStyle name="Percent 4 2" xfId="17" xr:uid="{6A932358-7F15-43FE-936D-89332AA34C85}"/>
    <cellStyle name="Percent 4 2 2" xfId="25" xr:uid="{89B582A8-EECD-477B-B461-23AA8D6BEF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FISCAL YEAR</a:t>
            </a:r>
            <a:r>
              <a:rPr lang="en-US" b="1" baseline="0"/>
              <a:t> 2022-23 COLLECTIONS</a:t>
            </a:r>
          </a:p>
        </c:rich>
      </c:tx>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955850605837503"/>
          <c:y val="0.13661141804788213"/>
          <c:w val="0.84007121138383856"/>
          <c:h val="0.70030045968010923"/>
        </c:manualLayout>
      </c:layout>
      <c:barChart>
        <c:barDir val="col"/>
        <c:grouping val="stacked"/>
        <c:varyColors val="0"/>
        <c:ser>
          <c:idx val="0"/>
          <c:order val="0"/>
          <c:tx>
            <c:strRef>
              <c:f>'3'!$D$5</c:f>
              <c:strCache>
                <c:ptCount val="1"/>
                <c:pt idx="0">
                  <c:v>CORP</c:v>
                </c:pt>
              </c:strCache>
            </c:strRef>
          </c:tx>
          <c:spPr>
            <a:solidFill>
              <a:srgbClr val="003C7C"/>
            </a:solidFill>
            <a:ln w="9525">
              <a:solidFill>
                <a:schemeClr val="tx1"/>
              </a:solidFill>
            </a:ln>
            <a:effectLst/>
          </c:spPr>
          <c:invertIfNegative val="0"/>
          <c:cat>
            <c:strRef>
              <c:f>'3'!$C$6:$C$17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'3'!$D$6:$D$17</c:f>
              <c:numCache>
                <c:formatCode>#,##0.0</c:formatCode>
                <c:ptCount val="12"/>
                <c:pt idx="0">
                  <c:v>174.49562226999998</c:v>
                </c:pt>
                <c:pt idx="1">
                  <c:v>111.26891765000002</c:v>
                </c:pt>
                <c:pt idx="2">
                  <c:v>1080.0112169699999</c:v>
                </c:pt>
                <c:pt idx="3">
                  <c:v>183.35955436000003</c:v>
                </c:pt>
                <c:pt idx="4">
                  <c:v>181.01725621000003</c:v>
                </c:pt>
                <c:pt idx="5">
                  <c:v>1008.7163630100001</c:v>
                </c:pt>
                <c:pt idx="6">
                  <c:v>223.36327364000002</c:v>
                </c:pt>
                <c:pt idx="7">
                  <c:v>303.84256336000004</c:v>
                </c:pt>
                <c:pt idx="8">
                  <c:v>2960.8566136899999</c:v>
                </c:pt>
                <c:pt idx="9">
                  <c:v>992.12419278999994</c:v>
                </c:pt>
                <c:pt idx="10">
                  <c:v>445.35363364</c:v>
                </c:pt>
                <c:pt idx="11">
                  <c:v>589.60272653999982</c:v>
                </c:pt>
              </c:numCache>
            </c:numRef>
          </c:val>
          <c:extLst>
            <c:ext xmlns:c16="http://schemas.microsoft.com/office/drawing/2014/chart" uri="{C3380CC4-5D6E-409C-BE32-E72D297353CC}">
              <c16:uniqueId val="{00000000-A897-46E8-967B-F69B5A47685B}"/>
            </c:ext>
          </c:extLst>
        </c:ser>
        <c:ser>
          <c:idx val="1"/>
          <c:order val="1"/>
          <c:tx>
            <c:strRef>
              <c:f>'3'!$E$5</c:f>
              <c:strCache>
                <c:ptCount val="1"/>
                <c:pt idx="0">
                  <c:v>CONSUMPTION</c:v>
                </c:pt>
              </c:strCache>
            </c:strRef>
          </c:tx>
          <c:spPr>
            <a:solidFill>
              <a:srgbClr val="D59E0F"/>
            </a:solidFill>
            <a:ln w="9525">
              <a:solidFill>
                <a:schemeClr val="tx1"/>
              </a:solidFill>
            </a:ln>
            <a:effectLst/>
          </c:spPr>
          <c:invertIfNegative val="0"/>
          <c:cat>
            <c:strRef>
              <c:f>'3'!$C$6:$C$17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'3'!$E$6:$E$17</c:f>
              <c:numCache>
                <c:formatCode>#,##0.0</c:formatCode>
                <c:ptCount val="12"/>
                <c:pt idx="0">
                  <c:v>1338.60634426</c:v>
                </c:pt>
                <c:pt idx="1">
                  <c:v>1304.2468778500001</c:v>
                </c:pt>
                <c:pt idx="2">
                  <c:v>1279.7297912499998</c:v>
                </c:pt>
                <c:pt idx="3">
                  <c:v>1398.9476886999996</c:v>
                </c:pt>
                <c:pt idx="4">
                  <c:v>1255.66936517</c:v>
                </c:pt>
                <c:pt idx="5">
                  <c:v>1326.6364033699999</c:v>
                </c:pt>
                <c:pt idx="6">
                  <c:v>1352.5852988499998</c:v>
                </c:pt>
                <c:pt idx="7">
                  <c:v>1122.8443438000002</c:v>
                </c:pt>
                <c:pt idx="8">
                  <c:v>1193.75249201</c:v>
                </c:pt>
                <c:pt idx="9">
                  <c:v>1244.4019373399994</c:v>
                </c:pt>
                <c:pt idx="10">
                  <c:v>1254.18968096</c:v>
                </c:pt>
                <c:pt idx="11">
                  <c:v>1351.4217837699998</c:v>
                </c:pt>
              </c:numCache>
            </c:numRef>
          </c:val>
          <c:extLst>
            <c:ext xmlns:c16="http://schemas.microsoft.com/office/drawing/2014/chart" uri="{C3380CC4-5D6E-409C-BE32-E72D297353CC}">
              <c16:uniqueId val="{00000001-A897-46E8-967B-F69B5A47685B}"/>
            </c:ext>
          </c:extLst>
        </c:ser>
        <c:ser>
          <c:idx val="2"/>
          <c:order val="2"/>
          <c:tx>
            <c:strRef>
              <c:f>'3'!$F$5</c:f>
              <c:strCache>
                <c:ptCount val="1"/>
                <c:pt idx="0">
                  <c:v>OTHER</c:v>
                </c:pt>
              </c:strCache>
            </c:strRef>
          </c:tx>
          <c:spPr>
            <a:solidFill>
              <a:srgbClr val="BFBFBF"/>
            </a:solidFill>
            <a:ln w="9525">
              <a:solidFill>
                <a:schemeClr val="tx1"/>
              </a:solidFill>
            </a:ln>
            <a:effectLst/>
          </c:spPr>
          <c:invertIfNegative val="0"/>
          <c:cat>
            <c:strRef>
              <c:f>'3'!$C$6:$C$17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'3'!$F$6:$F$17</c:f>
              <c:numCache>
                <c:formatCode>#,##0.0</c:formatCode>
                <c:ptCount val="12"/>
                <c:pt idx="0">
                  <c:v>1140.57274876</c:v>
                </c:pt>
                <c:pt idx="1">
                  <c:v>1414.4462138999997</c:v>
                </c:pt>
                <c:pt idx="2">
                  <c:v>1825.8105341</c:v>
                </c:pt>
                <c:pt idx="3">
                  <c:v>1497.2628262799997</c:v>
                </c:pt>
                <c:pt idx="4">
                  <c:v>1180.81122233</c:v>
                </c:pt>
                <c:pt idx="5">
                  <c:v>1651.0212631699997</c:v>
                </c:pt>
                <c:pt idx="6">
                  <c:v>1951.8609687000001</c:v>
                </c:pt>
                <c:pt idx="7">
                  <c:v>1351.3614156699998</c:v>
                </c:pt>
                <c:pt idx="8">
                  <c:v>1793.8230473200001</c:v>
                </c:pt>
                <c:pt idx="9">
                  <c:v>3109.1609140999999</c:v>
                </c:pt>
                <c:pt idx="10">
                  <c:v>1510.2198772999998</c:v>
                </c:pt>
                <c:pt idx="11">
                  <c:v>1673.00385708</c:v>
                </c:pt>
              </c:numCache>
            </c:numRef>
          </c:val>
          <c:extLst>
            <c:ext xmlns:c16="http://schemas.microsoft.com/office/drawing/2014/chart" uri="{C3380CC4-5D6E-409C-BE32-E72D297353CC}">
              <c16:uniqueId val="{00000002-A897-46E8-967B-F69B5A47685B}"/>
            </c:ext>
          </c:extLst>
        </c:ser>
        <c:ser>
          <c:idx val="3"/>
          <c:order val="3"/>
          <c:tx>
            <c:strRef>
              <c:f>'3'!$G$5</c:f>
              <c:strCache>
                <c:ptCount val="1"/>
                <c:pt idx="0">
                  <c:v>NONTAX</c:v>
                </c:pt>
              </c:strCache>
            </c:strRef>
          </c:tx>
          <c:spPr>
            <a:solidFill>
              <a:schemeClr val="bg1"/>
            </a:solidFill>
            <a:ln w="9525">
              <a:solidFill>
                <a:schemeClr val="tx1"/>
              </a:solidFill>
            </a:ln>
            <a:effectLst/>
          </c:spPr>
          <c:invertIfNegative val="0"/>
          <c:cat>
            <c:strRef>
              <c:f>'3'!$C$6:$C$17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'3'!$G$6:$G$17</c:f>
              <c:numCache>
                <c:formatCode>#,##0.0</c:formatCode>
                <c:ptCount val="12"/>
                <c:pt idx="0">
                  <c:v>42.527014730000005</c:v>
                </c:pt>
                <c:pt idx="1">
                  <c:v>34.98265318</c:v>
                </c:pt>
                <c:pt idx="2">
                  <c:v>32.333014339999998</c:v>
                </c:pt>
                <c:pt idx="3">
                  <c:v>45.370349000000004</c:v>
                </c:pt>
                <c:pt idx="4">
                  <c:v>136.02169365</c:v>
                </c:pt>
                <c:pt idx="5">
                  <c:v>55.45728119000001</c:v>
                </c:pt>
                <c:pt idx="6">
                  <c:v>37.872360050000005</c:v>
                </c:pt>
                <c:pt idx="7">
                  <c:v>49.768986060000003</c:v>
                </c:pt>
                <c:pt idx="8">
                  <c:v>241.88137797000002</c:v>
                </c:pt>
                <c:pt idx="9">
                  <c:v>310.02042825000001</c:v>
                </c:pt>
                <c:pt idx="10">
                  <c:v>82.42851666</c:v>
                </c:pt>
                <c:pt idx="11">
                  <c:v>72.085040510000013</c:v>
                </c:pt>
              </c:numCache>
            </c:numRef>
          </c:val>
          <c:extLst>
            <c:ext xmlns:c16="http://schemas.microsoft.com/office/drawing/2014/chart" uri="{C3380CC4-5D6E-409C-BE32-E72D297353CC}">
              <c16:uniqueId val="{00000003-A897-46E8-967B-F69B5A47685B}"/>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layout>
            <c:manualLayout>
              <c:xMode val="edge"/>
              <c:yMode val="edge"/>
              <c:x val="0.51097608632254299"/>
              <c:y val="0.900257246849668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layout>
            <c:manualLayout>
              <c:xMode val="edge"/>
              <c:yMode val="edge"/>
              <c:x val="2.1164021164021163E-2"/>
              <c:y val="0.337571960963443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18812582162169489"/>
          <c:y val="0.14753001861752096"/>
          <c:w val="0.24738034251742624"/>
          <c:h val="0.187635916443199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CASH COLLECTIONS BY TYPE</a:t>
            </a:r>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0"/>
          <c:order val="0"/>
          <c:tx>
            <c:strRef>
              <c:f>'13'!$D$5</c:f>
              <c:strCache>
                <c:ptCount val="1"/>
                <c:pt idx="0">
                  <c:v>REGULAR</c:v>
                </c:pt>
              </c:strCache>
            </c:strRef>
          </c:tx>
          <c:spPr>
            <a:solidFill>
              <a:srgbClr val="003C7C"/>
            </a:solidFill>
            <a:ln>
              <a:solidFill>
                <a:schemeClr val="tx1"/>
              </a:solidFill>
            </a:ln>
            <a:effectLst/>
          </c:spPr>
          <c:invertIfNegative val="0"/>
          <c:cat>
            <c:strRef>
              <c:f>'13'!$C$6:$C$25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'13'!$D$6:$D$25</c:f>
              <c:numCache>
                <c:formatCode>#,##0.0</c:formatCode>
                <c:ptCount val="20"/>
                <c:pt idx="0">
                  <c:v>71.153238280000011</c:v>
                </c:pt>
                <c:pt idx="1">
                  <c:v>47.898490030000005</c:v>
                </c:pt>
                <c:pt idx="2">
                  <c:v>36.944785790000005</c:v>
                </c:pt>
                <c:pt idx="3">
                  <c:v>30.989885720000004</c:v>
                </c:pt>
                <c:pt idx="4">
                  <c:v>40.655159159999997</c:v>
                </c:pt>
                <c:pt idx="5">
                  <c:v>46.228266310000009</c:v>
                </c:pt>
                <c:pt idx="6">
                  <c:v>96.370574300000001</c:v>
                </c:pt>
                <c:pt idx="7">
                  <c:v>147.92090756999997</c:v>
                </c:pt>
                <c:pt idx="8">
                  <c:v>67.989202579999997</c:v>
                </c:pt>
                <c:pt idx="9">
                  <c:v>73.280761079999991</c:v>
                </c:pt>
                <c:pt idx="10">
                  <c:v>43.510218710000011</c:v>
                </c:pt>
                <c:pt idx="11">
                  <c:v>56.952460311000003</c:v>
                </c:pt>
                <c:pt idx="12">
                  <c:v>51.342162830000007</c:v>
                </c:pt>
                <c:pt idx="13">
                  <c:v>42.017154250000004</c:v>
                </c:pt>
                <c:pt idx="14">
                  <c:v>33.296739769999995</c:v>
                </c:pt>
                <c:pt idx="15">
                  <c:v>27.847087360000003</c:v>
                </c:pt>
                <c:pt idx="16">
                  <c:v>42.808510910000003</c:v>
                </c:pt>
                <c:pt idx="17">
                  <c:v>42.071873930000017</c:v>
                </c:pt>
                <c:pt idx="18">
                  <c:v>53.211751370000002</c:v>
                </c:pt>
                <c:pt idx="19">
                  <c:v>101.07688884</c:v>
                </c:pt>
              </c:numCache>
            </c:numRef>
          </c:val>
          <c:extLst>
            <c:ext xmlns:c16="http://schemas.microsoft.com/office/drawing/2014/chart" uri="{C3380CC4-5D6E-409C-BE32-E72D297353CC}">
              <c16:uniqueId val="{00000000-1584-42AD-A3DF-711F66914F72}"/>
            </c:ext>
          </c:extLst>
        </c:ser>
        <c:ser>
          <c:idx val="1"/>
          <c:order val="1"/>
          <c:tx>
            <c:strRef>
              <c:f>'13'!$E$5</c:f>
              <c:strCache>
                <c:ptCount val="1"/>
                <c:pt idx="0">
                  <c:v>ESTIMATED</c:v>
                </c:pt>
              </c:strCache>
            </c:strRef>
          </c:tx>
          <c:spPr>
            <a:solidFill>
              <a:srgbClr val="D59E0F"/>
            </a:solidFill>
            <a:ln>
              <a:solidFill>
                <a:schemeClr val="tx1"/>
              </a:solidFill>
            </a:ln>
            <a:effectLst/>
          </c:spPr>
          <c:invertIfNegative val="0"/>
          <c:cat>
            <c:strRef>
              <c:f>'13'!$C$6:$C$25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'13'!$E$6:$E$25</c:f>
              <c:numCache>
                <c:formatCode>#,##0.0</c:formatCode>
                <c:ptCount val="20"/>
                <c:pt idx="0">
                  <c:v>279.18040628000006</c:v>
                </c:pt>
                <c:pt idx="1">
                  <c:v>320.33014630999998</c:v>
                </c:pt>
                <c:pt idx="2">
                  <c:v>312.05726255000002</c:v>
                </c:pt>
                <c:pt idx="3">
                  <c:v>335.61016790000002</c:v>
                </c:pt>
                <c:pt idx="4">
                  <c:v>337.28166742999997</c:v>
                </c:pt>
                <c:pt idx="5">
                  <c:v>347.85762124999997</c:v>
                </c:pt>
                <c:pt idx="6">
                  <c:v>329.98823204999997</c:v>
                </c:pt>
                <c:pt idx="7">
                  <c:v>242.00028573</c:v>
                </c:pt>
                <c:pt idx="8">
                  <c:v>342.45723853999999</c:v>
                </c:pt>
                <c:pt idx="9">
                  <c:v>332.71850293</c:v>
                </c:pt>
                <c:pt idx="10">
                  <c:v>353.12545080000007</c:v>
                </c:pt>
                <c:pt idx="11">
                  <c:v>341.11878116999992</c:v>
                </c:pt>
                <c:pt idx="12">
                  <c:v>362.82405426999998</c:v>
                </c:pt>
                <c:pt idx="13">
                  <c:v>347.03035349000004</c:v>
                </c:pt>
                <c:pt idx="14">
                  <c:v>363.07218472000005</c:v>
                </c:pt>
                <c:pt idx="15">
                  <c:v>347.08088695999999</c:v>
                </c:pt>
                <c:pt idx="16">
                  <c:v>361.23022383</c:v>
                </c:pt>
                <c:pt idx="17">
                  <c:v>383.19461092000006</c:v>
                </c:pt>
                <c:pt idx="18">
                  <c:v>368.71995583000006</c:v>
                </c:pt>
                <c:pt idx="19">
                  <c:v>293.36908865000004</c:v>
                </c:pt>
              </c:numCache>
            </c:numRef>
          </c:val>
          <c:extLst>
            <c:ext xmlns:c16="http://schemas.microsoft.com/office/drawing/2014/chart" uri="{C3380CC4-5D6E-409C-BE32-E72D297353CC}">
              <c16:uniqueId val="{00000001-1584-42AD-A3DF-711F66914F72}"/>
            </c:ext>
          </c:extLst>
        </c:ser>
        <c:ser>
          <c:idx val="2"/>
          <c:order val="2"/>
          <c:tx>
            <c:strRef>
              <c:f>'13'!$F$5</c:f>
              <c:strCache>
                <c:ptCount val="1"/>
                <c:pt idx="0">
                  <c:v>OTHER</c:v>
                </c:pt>
              </c:strCache>
            </c:strRef>
          </c:tx>
          <c:spPr>
            <a:solidFill>
              <a:schemeClr val="accent3"/>
            </a:solidFill>
            <a:ln>
              <a:solidFill>
                <a:schemeClr val="tx1"/>
              </a:solidFill>
            </a:ln>
            <a:effectLst/>
          </c:spPr>
          <c:invertIfNegative val="0"/>
          <c:cat>
            <c:strRef>
              <c:f>'13'!$C$6:$C$25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'13'!$F$6:$F$25</c:f>
              <c:numCache>
                <c:formatCode>#,##0.0</c:formatCode>
                <c:ptCount val="20"/>
                <c:pt idx="0">
                  <c:v>40.434200400000002</c:v>
                </c:pt>
                <c:pt idx="1">
                  <c:v>42.471596529999992</c:v>
                </c:pt>
                <c:pt idx="2">
                  <c:v>41.368921239999999</c:v>
                </c:pt>
                <c:pt idx="3">
                  <c:v>45.889726039999992</c:v>
                </c:pt>
                <c:pt idx="4">
                  <c:v>40.292069580000003</c:v>
                </c:pt>
                <c:pt idx="5">
                  <c:v>37.449276619999999</c:v>
                </c:pt>
                <c:pt idx="6">
                  <c:v>33.16952474</c:v>
                </c:pt>
                <c:pt idx="7">
                  <c:v>38.673119250000006</c:v>
                </c:pt>
                <c:pt idx="8">
                  <c:v>47.962103499999998</c:v>
                </c:pt>
                <c:pt idx="9">
                  <c:v>40.94660669000001</c:v>
                </c:pt>
                <c:pt idx="10">
                  <c:v>35.437558010000004</c:v>
                </c:pt>
                <c:pt idx="11">
                  <c:v>56.236020710000005</c:v>
                </c:pt>
                <c:pt idx="12">
                  <c:v>50.460235119999993</c:v>
                </c:pt>
                <c:pt idx="13">
                  <c:v>44.378331700000004</c:v>
                </c:pt>
                <c:pt idx="14">
                  <c:v>54.487881799999997</c:v>
                </c:pt>
                <c:pt idx="15">
                  <c:v>69.374597429999994</c:v>
                </c:pt>
                <c:pt idx="16">
                  <c:v>69.539936940000018</c:v>
                </c:pt>
                <c:pt idx="17">
                  <c:v>26.517187119999971</c:v>
                </c:pt>
                <c:pt idx="18">
                  <c:v>60.35231706999997</c:v>
                </c:pt>
                <c:pt idx="19">
                  <c:v>127.31548346999995</c:v>
                </c:pt>
              </c:numCache>
            </c:numRef>
          </c:val>
          <c:extLst>
            <c:ext xmlns:c16="http://schemas.microsoft.com/office/drawing/2014/chart" uri="{C3380CC4-5D6E-409C-BE32-E72D297353CC}">
              <c16:uniqueId val="{00000002-1584-42AD-A3DF-711F66914F72}"/>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ax val="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3944950853322625"/>
          <c:y val="0.11004693583949002"/>
          <c:w val="0.32110082066635026"/>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IPT COLLECTIONS BY FUND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GF NET</c:v>
          </c:tx>
          <c:spPr>
            <a:solidFill>
              <a:srgbClr val="003C7C"/>
            </a:solidFill>
            <a:ln>
              <a:solidFill>
                <a:sysClr val="windowText" lastClr="000000"/>
              </a:solidFill>
            </a:ln>
            <a:effectLst/>
          </c:spPr>
          <c:invertIfNegative val="0"/>
          <c:cat>
            <c:strRef>
              <c:f>'14'!$F$5:$H$5</c:f>
              <c:strCache>
                <c:ptCount val="3"/>
                <c:pt idx="0">
                  <c:v>2020-21</c:v>
                </c:pt>
                <c:pt idx="1">
                  <c:v>2021-22</c:v>
                </c:pt>
                <c:pt idx="2">
                  <c:v>2022-23</c:v>
                </c:pt>
              </c:strCache>
            </c:strRef>
          </c:cat>
          <c:val>
            <c:numRef>
              <c:f>'14'!$F$25:$H$25</c:f>
              <c:numCache>
                <c:formatCode>#,##0.0</c:formatCode>
                <c:ptCount val="3"/>
                <c:pt idx="0">
                  <c:v>451.78367197</c:v>
                </c:pt>
                <c:pt idx="1">
                  <c:v>482.28402426999997</c:v>
                </c:pt>
                <c:pt idx="2">
                  <c:v>521.76146095999979</c:v>
                </c:pt>
              </c:numCache>
            </c:numRef>
          </c:val>
          <c:extLst>
            <c:ext xmlns:c16="http://schemas.microsoft.com/office/drawing/2014/chart" uri="{C3380CC4-5D6E-409C-BE32-E72D297353CC}">
              <c16:uniqueId val="{00000000-F5DF-4D20-AA30-567FA60C253E}"/>
            </c:ext>
          </c:extLst>
        </c:ser>
        <c:ser>
          <c:idx val="1"/>
          <c:order val="1"/>
          <c:tx>
            <c:v>FITF NET</c:v>
          </c:tx>
          <c:spPr>
            <a:solidFill>
              <a:srgbClr val="D59E0F"/>
            </a:solidFill>
            <a:ln>
              <a:solidFill>
                <a:schemeClr val="tx1"/>
              </a:solidFill>
            </a:ln>
            <a:effectLst/>
          </c:spPr>
          <c:invertIfNegative val="0"/>
          <c:cat>
            <c:strRef>
              <c:f>'14'!$F$5:$H$5</c:f>
              <c:strCache>
                <c:ptCount val="3"/>
                <c:pt idx="0">
                  <c:v>2020-21</c:v>
                </c:pt>
                <c:pt idx="1">
                  <c:v>2021-22</c:v>
                </c:pt>
                <c:pt idx="2">
                  <c:v>2022-23</c:v>
                </c:pt>
              </c:strCache>
            </c:strRef>
          </c:cat>
          <c:val>
            <c:numRef>
              <c:f>'14'!$F$26:$H$26</c:f>
              <c:numCache>
                <c:formatCode>#,##0.0</c:formatCode>
                <c:ptCount val="3"/>
                <c:pt idx="0">
                  <c:v>70.453710260000008</c:v>
                </c:pt>
                <c:pt idx="1">
                  <c:v>85.058667830000005</c:v>
                </c:pt>
                <c:pt idx="2">
                  <c:v>85</c:v>
                </c:pt>
              </c:numCache>
            </c:numRef>
          </c:val>
          <c:extLst>
            <c:ext xmlns:c16="http://schemas.microsoft.com/office/drawing/2014/chart" uri="{C3380CC4-5D6E-409C-BE32-E72D297353CC}">
              <c16:uniqueId val="{00000001-F5DF-4D20-AA30-567FA60C253E}"/>
            </c:ext>
          </c:extLst>
        </c:ser>
        <c:ser>
          <c:idx val="2"/>
          <c:order val="2"/>
          <c:tx>
            <c:v>MPAF NET</c:v>
          </c:tx>
          <c:spPr>
            <a:solidFill>
              <a:sysClr val="window" lastClr="FFFFFF"/>
            </a:solidFill>
            <a:ln>
              <a:solidFill>
                <a:schemeClr val="tx1"/>
              </a:solidFill>
            </a:ln>
            <a:effectLst/>
          </c:spPr>
          <c:invertIfNegative val="0"/>
          <c:cat>
            <c:strRef>
              <c:f>'14'!$F$5:$H$5</c:f>
              <c:strCache>
                <c:ptCount val="3"/>
                <c:pt idx="0">
                  <c:v>2020-21</c:v>
                </c:pt>
                <c:pt idx="1">
                  <c:v>2021-22</c:v>
                </c:pt>
                <c:pt idx="2">
                  <c:v>2022-23</c:v>
                </c:pt>
              </c:strCache>
            </c:strRef>
          </c:cat>
          <c:val>
            <c:numRef>
              <c:f>'14'!$F$27:$H$27</c:f>
              <c:numCache>
                <c:formatCode>#,##0.0</c:formatCode>
                <c:ptCount val="3"/>
                <c:pt idx="0">
                  <c:v>314.21615337000003</c:v>
                </c:pt>
                <c:pt idx="1">
                  <c:v>331.69740499</c:v>
                </c:pt>
                <c:pt idx="2">
                  <c:v>356.15756993000002</c:v>
                </c:pt>
              </c:numCache>
            </c:numRef>
          </c:val>
          <c:extLst>
            <c:ext xmlns:c16="http://schemas.microsoft.com/office/drawing/2014/chart" uri="{C3380CC4-5D6E-409C-BE32-E72D297353CC}">
              <c16:uniqueId val="{00000002-F5DF-4D20-AA30-567FA60C253E}"/>
            </c:ext>
          </c:extLst>
        </c:ser>
        <c:dLbls>
          <c:showLegendKey val="0"/>
          <c:showVal val="0"/>
          <c:showCatName val="0"/>
          <c:showSerName val="0"/>
          <c:showPercent val="0"/>
          <c:showBubbleSize val="0"/>
        </c:dLbls>
        <c:gapWidth val="150"/>
        <c:overlap val="100"/>
        <c:axId val="750988984"/>
        <c:axId val="750986688"/>
      </c:barChart>
      <c:catAx>
        <c:axId val="750988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986688"/>
        <c:crosses val="autoZero"/>
        <c:auto val="1"/>
        <c:lblAlgn val="ctr"/>
        <c:lblOffset val="100"/>
        <c:noMultiLvlLbl val="0"/>
      </c:catAx>
      <c:valAx>
        <c:axId val="750986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988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t>CASH COLLECTIONS BY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00234046274128"/>
          <c:y val="0.12177289282973078"/>
          <c:w val="0.86382769446011132"/>
          <c:h val="0.67309315499757127"/>
        </c:manualLayout>
      </c:layout>
      <c:barChart>
        <c:barDir val="col"/>
        <c:grouping val="stacked"/>
        <c:varyColors val="0"/>
        <c:ser>
          <c:idx val="0"/>
          <c:order val="0"/>
          <c:tx>
            <c:strRef>
              <c:f>'15'!$G$5</c:f>
              <c:strCache>
                <c:ptCount val="1"/>
                <c:pt idx="0">
                  <c:v>BST</c:v>
                </c:pt>
              </c:strCache>
            </c:strRef>
          </c:tx>
          <c:spPr>
            <a:solidFill>
              <a:srgbClr val="003C7C"/>
            </a:solidFill>
            <a:ln>
              <a:solidFill>
                <a:schemeClr val="tx1"/>
              </a:solidFill>
            </a:ln>
            <a:effectLst/>
          </c:spPr>
          <c:invertIfNegative val="0"/>
          <c:cat>
            <c:strRef>
              <c:f>'15'!$F$6:$F$25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'15'!$G$6:$G$25</c:f>
              <c:numCache>
                <c:formatCode>#,##0.0</c:formatCode>
                <c:ptCount val="20"/>
                <c:pt idx="0">
                  <c:v>189.54964774999999</c:v>
                </c:pt>
                <c:pt idx="1">
                  <c:v>188.76964842999999</c:v>
                </c:pt>
                <c:pt idx="2">
                  <c:v>188.15202704000004</c:v>
                </c:pt>
                <c:pt idx="3">
                  <c:v>185.70631471999999</c:v>
                </c:pt>
                <c:pt idx="4">
                  <c:v>176.19835732000001</c:v>
                </c:pt>
                <c:pt idx="5">
                  <c:v>192.14178006</c:v>
                </c:pt>
                <c:pt idx="6">
                  <c:v>212.14307817</c:v>
                </c:pt>
                <c:pt idx="7">
                  <c:v>226.52441583000001</c:v>
                </c:pt>
                <c:pt idx="8">
                  <c:v>258.04842086999997</c:v>
                </c:pt>
                <c:pt idx="9">
                  <c:v>337.0073165</c:v>
                </c:pt>
                <c:pt idx="10">
                  <c:v>307.19436444999997</c:v>
                </c:pt>
                <c:pt idx="11">
                  <c:v>281.00164754000002</c:v>
                </c:pt>
                <c:pt idx="12">
                  <c:v>313.95190242999996</c:v>
                </c:pt>
                <c:pt idx="13">
                  <c:v>302.20291270999991</c:v>
                </c:pt>
                <c:pt idx="14">
                  <c:v>339.53423673999998</c:v>
                </c:pt>
                <c:pt idx="15">
                  <c:v>352.16219222999996</c:v>
                </c:pt>
                <c:pt idx="16">
                  <c:v>369.78370434999994</c:v>
                </c:pt>
                <c:pt idx="17">
                  <c:v>399.93523135999999</c:v>
                </c:pt>
                <c:pt idx="18">
                  <c:v>415.74328657000001</c:v>
                </c:pt>
                <c:pt idx="19">
                  <c:v>331.44050635999997</c:v>
                </c:pt>
              </c:numCache>
            </c:numRef>
          </c:val>
          <c:extLst>
            <c:ext xmlns:c16="http://schemas.microsoft.com/office/drawing/2014/chart" uri="{C3380CC4-5D6E-409C-BE32-E72D297353CC}">
              <c16:uniqueId val="{00000000-22BF-4E5B-830F-1C762B330F70}"/>
            </c:ext>
          </c:extLst>
        </c:ser>
        <c:ser>
          <c:idx val="1"/>
          <c:order val="1"/>
          <c:tx>
            <c:strRef>
              <c:f>'15'!$H$5</c:f>
              <c:strCache>
                <c:ptCount val="1"/>
                <c:pt idx="0">
                  <c:v>MTIT</c:v>
                </c:pt>
              </c:strCache>
            </c:strRef>
          </c:tx>
          <c:spPr>
            <a:solidFill>
              <a:srgbClr val="D59E0F"/>
            </a:solidFill>
            <a:ln>
              <a:solidFill>
                <a:schemeClr val="tx1"/>
              </a:solidFill>
            </a:ln>
            <a:effectLst/>
          </c:spPr>
          <c:invertIfNegative val="0"/>
          <c:cat>
            <c:strRef>
              <c:f>'15'!$F$6:$F$25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'15'!$H$6:$H$25</c:f>
              <c:numCache>
                <c:formatCode>#,##0.0</c:formatCode>
                <c:ptCount val="20"/>
                <c:pt idx="0">
                  <c:v>28.000554000000001</c:v>
                </c:pt>
                <c:pt idx="1">
                  <c:v>20.154659899999999</c:v>
                </c:pt>
                <c:pt idx="2">
                  <c:v>16.50538925</c:v>
                </c:pt>
                <c:pt idx="3">
                  <c:v>27.939128069999999</c:v>
                </c:pt>
                <c:pt idx="4">
                  <c:v>15.64058056</c:v>
                </c:pt>
                <c:pt idx="5">
                  <c:v>6.3630831699999995</c:v>
                </c:pt>
                <c:pt idx="6">
                  <c:v>10.658897700000001</c:v>
                </c:pt>
                <c:pt idx="7">
                  <c:v>11.10704932</c:v>
                </c:pt>
                <c:pt idx="8">
                  <c:v>14.41388203</c:v>
                </c:pt>
                <c:pt idx="9">
                  <c:v>14.470415000000003</c:v>
                </c:pt>
                <c:pt idx="10">
                  <c:v>10.680224620000001</c:v>
                </c:pt>
                <c:pt idx="11">
                  <c:v>13.077806839999999</c:v>
                </c:pt>
                <c:pt idx="12">
                  <c:v>16.045491829999996</c:v>
                </c:pt>
                <c:pt idx="13">
                  <c:v>20.341109769999999</c:v>
                </c:pt>
                <c:pt idx="14">
                  <c:v>31.780096479999997</c:v>
                </c:pt>
                <c:pt idx="15">
                  <c:v>27.976032250000003</c:v>
                </c:pt>
                <c:pt idx="16">
                  <c:v>23.101867719999998</c:v>
                </c:pt>
                <c:pt idx="17">
                  <c:v>23.04166537</c:v>
                </c:pt>
                <c:pt idx="18">
                  <c:v>33.060244750000003</c:v>
                </c:pt>
                <c:pt idx="19">
                  <c:v>34.376118859999998</c:v>
                </c:pt>
              </c:numCache>
            </c:numRef>
          </c:val>
          <c:extLst>
            <c:ext xmlns:c16="http://schemas.microsoft.com/office/drawing/2014/chart" uri="{C3380CC4-5D6E-409C-BE32-E72D297353CC}">
              <c16:uniqueId val="{00000001-22BF-4E5B-830F-1C762B330F70}"/>
            </c:ext>
          </c:extLst>
        </c:ser>
        <c:dLbls>
          <c:showLegendKey val="0"/>
          <c:showVal val="0"/>
          <c:showCatName val="0"/>
          <c:showSerName val="0"/>
          <c:showPercent val="0"/>
          <c:showBubbleSize val="0"/>
        </c:dLbls>
        <c:gapWidth val="219"/>
        <c:overlap val="100"/>
        <c:axId val="736242416"/>
        <c:axId val="736241432"/>
      </c:barChart>
      <c:catAx>
        <c:axId val="736242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241432"/>
        <c:crosses val="autoZero"/>
        <c:auto val="1"/>
        <c:lblAlgn val="ctr"/>
        <c:lblOffset val="100"/>
        <c:noMultiLvlLbl val="0"/>
      </c:catAx>
      <c:valAx>
        <c:axId val="736241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242416"/>
        <c:crosses val="autoZero"/>
        <c:crossBetween val="between"/>
      </c:valAx>
      <c:spPr>
        <a:noFill/>
        <a:ln>
          <a:noFill/>
        </a:ln>
        <a:effectLst/>
      </c:spPr>
    </c:plotArea>
    <c:legend>
      <c:legendPos val="t"/>
      <c:layout>
        <c:manualLayout>
          <c:xMode val="edge"/>
          <c:yMode val="edge"/>
          <c:x val="0.44094959785442761"/>
          <c:y val="0.12237929710966815"/>
          <c:w val="0.11810065504431884"/>
          <c:h val="5.283103333265132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TYPE</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3"/>
          <c:order val="0"/>
          <c:tx>
            <c:strRef>
              <c:f>'16'!$G$5</c:f>
              <c:strCache>
                <c:ptCount val="1"/>
                <c:pt idx="0">
                  <c:v>NON-MOTOR</c:v>
                </c:pt>
              </c:strCache>
            </c:strRef>
          </c:tx>
          <c:spPr>
            <a:solidFill>
              <a:srgbClr val="003C7C"/>
            </a:solidFill>
            <a:ln>
              <a:solidFill>
                <a:schemeClr val="tx1"/>
              </a:solidFill>
            </a:ln>
            <a:effectLst/>
          </c:spPr>
          <c:invertIfNegative val="0"/>
          <c:cat>
            <c:strRef>
              <c:f>'16'!$F$6:$F$25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'16'!$G$6:$G$25</c:f>
              <c:numCache>
                <c:formatCode>#,##0.0</c:formatCode>
                <c:ptCount val="20"/>
                <c:pt idx="0">
                  <c:v>6459.8469999999998</c:v>
                </c:pt>
                <c:pt idx="1">
                  <c:v>6769.5640000000003</c:v>
                </c:pt>
                <c:pt idx="2">
                  <c:v>7165.172962183</c:v>
                </c:pt>
                <c:pt idx="3">
                  <c:v>7421.8514611099999</c:v>
                </c:pt>
                <c:pt idx="4">
                  <c:v>7395.7388415000005</c:v>
                </c:pt>
                <c:pt idx="5">
                  <c:v>7175.9626002000005</c:v>
                </c:pt>
                <c:pt idx="6">
                  <c:v>7033.4574072300002</c:v>
                </c:pt>
                <c:pt idx="7">
                  <c:v>7527.3543172399995</c:v>
                </c:pt>
                <c:pt idx="8">
                  <c:v>7611.6514160200004</c:v>
                </c:pt>
                <c:pt idx="9">
                  <c:v>7726.1332813100007</c:v>
                </c:pt>
                <c:pt idx="10">
                  <c:v>7892.0413120200001</c:v>
                </c:pt>
                <c:pt idx="11">
                  <c:v>8166.8905360500003</c:v>
                </c:pt>
                <c:pt idx="12">
                  <c:v>8447.9510331599995</c:v>
                </c:pt>
                <c:pt idx="13">
                  <c:v>8637.6814624899998</c:v>
                </c:pt>
                <c:pt idx="14">
                  <c:v>8988.6603023799998</c:v>
                </c:pt>
                <c:pt idx="15">
                  <c:v>9616.0401706199991</c:v>
                </c:pt>
                <c:pt idx="16">
                  <c:v>9452.8484446700004</c:v>
                </c:pt>
                <c:pt idx="17">
                  <c:v>10987.19905818</c:v>
                </c:pt>
                <c:pt idx="18">
                  <c:v>12076.32021566</c:v>
                </c:pt>
                <c:pt idx="19">
                  <c:v>12640.443281129999</c:v>
                </c:pt>
              </c:numCache>
            </c:numRef>
          </c:val>
          <c:extLst>
            <c:ext xmlns:c16="http://schemas.microsoft.com/office/drawing/2014/chart" uri="{C3380CC4-5D6E-409C-BE32-E72D297353CC}">
              <c16:uniqueId val="{00000000-2977-4835-9261-1A20211F7BFB}"/>
            </c:ext>
          </c:extLst>
        </c:ser>
        <c:ser>
          <c:idx val="0"/>
          <c:order val="1"/>
          <c:tx>
            <c:strRef>
              <c:f>'16'!$H$5</c:f>
              <c:strCache>
                <c:ptCount val="1"/>
                <c:pt idx="0">
                  <c:v>MOTOR</c:v>
                </c:pt>
              </c:strCache>
            </c:strRef>
          </c:tx>
          <c:spPr>
            <a:solidFill>
              <a:srgbClr val="D59E00"/>
            </a:solidFill>
            <a:ln>
              <a:solidFill>
                <a:schemeClr val="tx1"/>
              </a:solidFill>
            </a:ln>
            <a:effectLst/>
          </c:spPr>
          <c:invertIfNegative val="0"/>
          <c:cat>
            <c:strRef>
              <c:f>'16'!$F$6:$F$25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'16'!$H$6:$H$25</c:f>
              <c:numCache>
                <c:formatCode>#,##0.0</c:formatCode>
                <c:ptCount val="20"/>
                <c:pt idx="0">
                  <c:v>1268.6949999999999</c:v>
                </c:pt>
                <c:pt idx="1">
                  <c:v>1230.3879999999999</c:v>
                </c:pt>
                <c:pt idx="2">
                  <c:v>1169.07566982</c:v>
                </c:pt>
                <c:pt idx="3">
                  <c:v>1168.9178638599999</c:v>
                </c:pt>
                <c:pt idx="4">
                  <c:v>1100.81482738</c:v>
                </c:pt>
                <c:pt idx="5">
                  <c:v>959.54549610999993</c:v>
                </c:pt>
                <c:pt idx="6">
                  <c:v>995.71229986000003</c:v>
                </c:pt>
                <c:pt idx="7">
                  <c:v>1062.86269305</c:v>
                </c:pt>
                <c:pt idx="8">
                  <c:v>1160.6143695199999</c:v>
                </c:pt>
                <c:pt idx="9">
                  <c:v>1167.5814236000001</c:v>
                </c:pt>
                <c:pt idx="10">
                  <c:v>1237.5801167899999</c:v>
                </c:pt>
                <c:pt idx="11">
                  <c:v>1326.2164378500001</c:v>
                </c:pt>
                <c:pt idx="12">
                  <c:v>1347.23796651</c:v>
                </c:pt>
                <c:pt idx="13">
                  <c:v>1366.77780792</c:v>
                </c:pt>
                <c:pt idx="14">
                  <c:v>1392.6993649800002</c:v>
                </c:pt>
                <c:pt idx="15">
                  <c:v>1483.60780077</c:v>
                </c:pt>
                <c:pt idx="16">
                  <c:v>1364.9591917800001</c:v>
                </c:pt>
                <c:pt idx="17">
                  <c:v>1847.69640405</c:v>
                </c:pt>
                <c:pt idx="18">
                  <c:v>1837.93431274</c:v>
                </c:pt>
                <c:pt idx="19">
                  <c:v>1383.97318307</c:v>
                </c:pt>
              </c:numCache>
            </c:numRef>
          </c:val>
          <c:extLst>
            <c:ext xmlns:c16="http://schemas.microsoft.com/office/drawing/2014/chart" uri="{C3380CC4-5D6E-409C-BE32-E72D297353CC}">
              <c16:uniqueId val="{00000001-2977-4835-9261-1A20211F7BFB}"/>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ax val="1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layout>
            <c:manualLayout>
              <c:xMode val="edge"/>
              <c:yMode val="edge"/>
              <c:x val="3.755082641696815E-2"/>
              <c:y val="0.35190351206099235"/>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majorUnit val="3000"/>
      </c:valAx>
    </c:plotArea>
    <c:legend>
      <c:legendPos val="t"/>
      <c:layout>
        <c:manualLayout>
          <c:xMode val="edge"/>
          <c:yMode val="edge"/>
          <c:x val="0.37511526370208509"/>
          <c:y val="0.1185858585858586"/>
          <c:w val="0.24976930515264539"/>
          <c:h val="4.87016395677813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effectLst/>
                <a:latin typeface="+mn-lt"/>
                <a:ea typeface="+mn-ea"/>
                <a:cs typeface="+mn-cs"/>
              </a:defRPr>
            </a:pPr>
            <a:r>
              <a:rPr lang="en-US" sz="1400" b="1" i="0" u="none" strike="noStrike" kern="1200" spc="0" baseline="0">
                <a:solidFill>
                  <a:sysClr val="windowText" lastClr="000000">
                    <a:lumMod val="65000"/>
                    <a:lumOff val="35000"/>
                  </a:sysClr>
                </a:solidFill>
                <a:effectLst/>
                <a:latin typeface="+mn-lt"/>
                <a:ea typeface="+mn-ea"/>
                <a:cs typeface="+mn-cs"/>
              </a:rPr>
              <a:t>NONMOTOR VEHICLE SUT COLLECTIONS BY INDUSTRY</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effectLst/>
              <a:latin typeface="+mn-lt"/>
              <a:ea typeface="+mn-ea"/>
              <a:cs typeface="+mn-cs"/>
            </a:defRPr>
          </a:pPr>
          <a:endParaRPr lang="en-US"/>
        </a:p>
      </c:txPr>
    </c:title>
    <c:autoTitleDeleted val="0"/>
    <c:plotArea>
      <c:layout/>
      <c:barChart>
        <c:barDir val="col"/>
        <c:grouping val="stacked"/>
        <c:varyColors val="0"/>
        <c:ser>
          <c:idx val="0"/>
          <c:order val="0"/>
          <c:tx>
            <c:strRef>
              <c:f>'20'!$A$30</c:f>
              <c:strCache>
                <c:ptCount val="1"/>
                <c:pt idx="0">
                  <c:v>Trade, Including LCB Collections (NAICS 42-45)</c:v>
                </c:pt>
              </c:strCache>
            </c:strRef>
          </c:tx>
          <c:spPr>
            <a:solidFill>
              <a:srgbClr val="D59E0F"/>
            </a:solidFill>
            <a:ln>
              <a:solidFill>
                <a:schemeClr val="tx1"/>
              </a:solidFill>
            </a:ln>
            <a:effectLst/>
          </c:spPr>
          <c:invertIfNegative val="0"/>
          <c:cat>
            <c:strRef>
              <c:f>'20'!$C$29:$L$29</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'20'!$C$30:$L$30</c:f>
              <c:numCache>
                <c:formatCode>_(* #,##0.0_);_(* \(#,##0.0\);_(* "-"??_);_(@_)</c:formatCode>
                <c:ptCount val="10"/>
                <c:pt idx="0">
                  <c:v>4220.4171853158077</c:v>
                </c:pt>
                <c:pt idx="1">
                  <c:v>4455.9805585602326</c:v>
                </c:pt>
                <c:pt idx="2">
                  <c:v>4453.5099027192127</c:v>
                </c:pt>
                <c:pt idx="3">
                  <c:v>4568.3999303218543</c:v>
                </c:pt>
                <c:pt idx="4">
                  <c:v>4778.5462432941767</c:v>
                </c:pt>
                <c:pt idx="5">
                  <c:v>5243.3067431750205</c:v>
                </c:pt>
                <c:pt idx="6">
                  <c:v>5323.2816817221446</c:v>
                </c:pt>
                <c:pt idx="7">
                  <c:v>6494.008846878839</c:v>
                </c:pt>
                <c:pt idx="8">
                  <c:v>6754.2671704326449</c:v>
                </c:pt>
                <c:pt idx="9">
                  <c:v>6939.8</c:v>
                </c:pt>
              </c:numCache>
            </c:numRef>
          </c:val>
          <c:extLst>
            <c:ext xmlns:c16="http://schemas.microsoft.com/office/drawing/2014/chart" uri="{C3380CC4-5D6E-409C-BE32-E72D297353CC}">
              <c16:uniqueId val="{00000000-CD4C-46F4-8C65-67F518A6EC77}"/>
            </c:ext>
          </c:extLst>
        </c:ser>
        <c:ser>
          <c:idx val="1"/>
          <c:order val="1"/>
          <c:tx>
            <c:strRef>
              <c:f>'20'!$A$31</c:f>
              <c:strCache>
                <c:ptCount val="1"/>
                <c:pt idx="0">
                  <c:v>Leisure &amp; Hospitality (NAICS 71-72)</c:v>
                </c:pt>
              </c:strCache>
            </c:strRef>
          </c:tx>
          <c:spPr>
            <a:solidFill>
              <a:srgbClr val="003C7C"/>
            </a:solidFill>
            <a:ln>
              <a:solidFill>
                <a:schemeClr val="tx1"/>
              </a:solidFill>
            </a:ln>
            <a:effectLst/>
          </c:spPr>
          <c:invertIfNegative val="0"/>
          <c:cat>
            <c:strRef>
              <c:f>'20'!$C$29:$L$29</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'20'!$C$31:$L$31</c:f>
              <c:numCache>
                <c:formatCode>_(* #,##0.0_);_(* \(#,##0.0\);_(* "-"??_);_(@_)</c:formatCode>
                <c:ptCount val="10"/>
                <c:pt idx="0">
                  <c:v>1109.2827385704816</c:v>
                </c:pt>
                <c:pt idx="1">
                  <c:v>1146.5530912381362</c:v>
                </c:pt>
                <c:pt idx="2">
                  <c:v>1215.9797968563469</c:v>
                </c:pt>
                <c:pt idx="3">
                  <c:v>1253.825717446568</c:v>
                </c:pt>
                <c:pt idx="4">
                  <c:v>1286.9485635261631</c:v>
                </c:pt>
                <c:pt idx="5">
                  <c:v>1333.3484995201547</c:v>
                </c:pt>
                <c:pt idx="6">
                  <c:v>1185.0028814845391</c:v>
                </c:pt>
                <c:pt idx="7">
                  <c:v>1067.7379544733806</c:v>
                </c:pt>
                <c:pt idx="8">
                  <c:v>1366.0399782191316</c:v>
                </c:pt>
                <c:pt idx="9">
                  <c:v>1485.1</c:v>
                </c:pt>
              </c:numCache>
            </c:numRef>
          </c:val>
          <c:extLst>
            <c:ext xmlns:c16="http://schemas.microsoft.com/office/drawing/2014/chart" uri="{C3380CC4-5D6E-409C-BE32-E72D297353CC}">
              <c16:uniqueId val="{00000001-CD4C-46F4-8C65-67F518A6EC77}"/>
            </c:ext>
          </c:extLst>
        </c:ser>
        <c:ser>
          <c:idx val="2"/>
          <c:order val="2"/>
          <c:tx>
            <c:strRef>
              <c:f>'20'!$A$32</c:f>
              <c:strCache>
                <c:ptCount val="1"/>
                <c:pt idx="0">
                  <c:v>Other Services (NAICS 51-62, 81-92) </c:v>
                </c:pt>
              </c:strCache>
            </c:strRef>
          </c:tx>
          <c:spPr>
            <a:solidFill>
              <a:srgbClr val="BFBFBF"/>
            </a:solidFill>
            <a:ln>
              <a:solidFill>
                <a:schemeClr val="tx1"/>
              </a:solidFill>
            </a:ln>
            <a:effectLst/>
          </c:spPr>
          <c:invertIfNegative val="0"/>
          <c:cat>
            <c:strRef>
              <c:f>'20'!$C$29:$L$29</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'20'!$C$32:$L$32</c:f>
              <c:numCache>
                <c:formatCode>_(* #,##0.0_);_(* \(#,##0.0\);_(* "-"??_);_(@_)</c:formatCode>
                <c:ptCount val="10"/>
                <c:pt idx="0">
                  <c:v>1850.8876047773063</c:v>
                </c:pt>
                <c:pt idx="1">
                  <c:v>1911.4784440898736</c:v>
                </c:pt>
                <c:pt idx="2">
                  <c:v>2010.0186163942692</c:v>
                </c:pt>
                <c:pt idx="3">
                  <c:v>2116.2477485515851</c:v>
                </c:pt>
                <c:pt idx="4">
                  <c:v>2239.7310842109896</c:v>
                </c:pt>
                <c:pt idx="5">
                  <c:v>2395.0405605567244</c:v>
                </c:pt>
                <c:pt idx="6">
                  <c:v>2447.8447407181279</c:v>
                </c:pt>
                <c:pt idx="7">
                  <c:v>2666.8172273150149</c:v>
                </c:pt>
                <c:pt idx="8">
                  <c:v>3025.0412372204896</c:v>
                </c:pt>
                <c:pt idx="9">
                  <c:v>3104.8</c:v>
                </c:pt>
              </c:numCache>
            </c:numRef>
          </c:val>
          <c:extLst>
            <c:ext xmlns:c16="http://schemas.microsoft.com/office/drawing/2014/chart" uri="{C3380CC4-5D6E-409C-BE32-E72D297353CC}">
              <c16:uniqueId val="{00000002-CD4C-46F4-8C65-67F518A6EC77}"/>
            </c:ext>
          </c:extLst>
        </c:ser>
        <c:ser>
          <c:idx val="3"/>
          <c:order val="3"/>
          <c:tx>
            <c:strRef>
              <c:f>'20'!$A$33</c:f>
              <c:strCache>
                <c:ptCount val="1"/>
                <c:pt idx="0">
                  <c:v>Manufacturing &amp; All Other (NAICS 11-33, 48-49, 99)</c:v>
                </c:pt>
              </c:strCache>
            </c:strRef>
          </c:tx>
          <c:spPr>
            <a:solidFill>
              <a:schemeClr val="bg1"/>
            </a:solidFill>
            <a:ln>
              <a:solidFill>
                <a:schemeClr val="tx1"/>
              </a:solidFill>
            </a:ln>
            <a:effectLst/>
          </c:spPr>
          <c:invertIfNegative val="0"/>
          <c:cat>
            <c:strRef>
              <c:f>'20'!$C$29:$L$29</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'20'!$C$33:$L$33</c:f>
              <c:numCache>
                <c:formatCode>_(* #,##0.0_);_(* \(#,##0.0\);_(* "-"??_);_(@_)</c:formatCode>
                <c:ptCount val="10"/>
                <c:pt idx="0">
                  <c:v>1152.6884986564055</c:v>
                </c:pt>
                <c:pt idx="1">
                  <c:v>1112.2739527317574</c:v>
                </c:pt>
                <c:pt idx="2">
                  <c:v>1246.3128119001706</c:v>
                </c:pt>
                <c:pt idx="3">
                  <c:v>1283.7248698099936</c:v>
                </c:pt>
                <c:pt idx="4">
                  <c:v>1326.8862354586743</c:v>
                </c:pt>
                <c:pt idx="5">
                  <c:v>1337.5030053781009</c:v>
                </c:pt>
                <c:pt idx="6">
                  <c:v>1321.3603637651886</c:v>
                </c:pt>
                <c:pt idx="7">
                  <c:v>1529.2407040127662</c:v>
                </c:pt>
                <c:pt idx="8">
                  <c:v>1784.4735043677354</c:v>
                </c:pt>
                <c:pt idx="9">
                  <c:v>1981.5</c:v>
                </c:pt>
              </c:numCache>
            </c:numRef>
          </c:val>
          <c:extLst>
            <c:ext xmlns:c16="http://schemas.microsoft.com/office/drawing/2014/chart" uri="{C3380CC4-5D6E-409C-BE32-E72D297353CC}">
              <c16:uniqueId val="{00000003-CD4C-46F4-8C65-67F518A6EC77}"/>
            </c:ext>
          </c:extLst>
        </c:ser>
        <c:dLbls>
          <c:showLegendKey val="0"/>
          <c:showVal val="0"/>
          <c:showCatName val="0"/>
          <c:showSerName val="0"/>
          <c:showPercent val="0"/>
          <c:showBubbleSize val="0"/>
        </c:dLbls>
        <c:gapWidth val="100"/>
        <c:overlap val="100"/>
        <c:axId val="800382512"/>
        <c:axId val="800384480"/>
      </c:barChart>
      <c:catAx>
        <c:axId val="80038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384480"/>
        <c:crosses val="autoZero"/>
        <c:auto val="1"/>
        <c:lblAlgn val="ctr"/>
        <c:lblOffset val="100"/>
        <c:noMultiLvlLbl val="0"/>
      </c:catAx>
      <c:valAx>
        <c:axId val="800384480"/>
        <c:scaling>
          <c:orientation val="minMax"/>
          <c:max val="14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layout>
            <c:manualLayout>
              <c:xMode val="edge"/>
              <c:yMode val="edge"/>
              <c:x val="1.4510278113663845E-2"/>
              <c:y val="0.356744613268122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382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E-COMMERCE</a:t>
            </a:r>
            <a:r>
              <a:rPr lang="en-US" b="1" baseline="0"/>
              <a:t> COLLECTIONS BY CATEGORY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ORIGINAL</c:v>
          </c:tx>
          <c:spPr>
            <a:solidFill>
              <a:srgbClr val="003C7C"/>
            </a:solidFill>
            <a:ln>
              <a:noFill/>
            </a:ln>
            <a:effectLst/>
          </c:spPr>
          <c:cat>
            <c:strLit>
              <c:ptCount val="40"/>
              <c:pt idx="0">
                <c:v>Q3 2013</c:v>
              </c:pt>
              <c:pt idx="1">
                <c:v>Q4 2013</c:v>
              </c:pt>
              <c:pt idx="2">
                <c:v>Q1 2014</c:v>
              </c:pt>
              <c:pt idx="3">
                <c:v> Q2 2014</c:v>
              </c:pt>
              <c:pt idx="4">
                <c:v>Q3 2014</c:v>
              </c:pt>
              <c:pt idx="5">
                <c:v>Q4 2014</c:v>
              </c:pt>
              <c:pt idx="6">
                <c:v>Q1 2015</c:v>
              </c:pt>
              <c:pt idx="7">
                <c:v> Q2 2015</c:v>
              </c:pt>
              <c:pt idx="8">
                <c:v>Q3 2015</c:v>
              </c:pt>
              <c:pt idx="9">
                <c:v>Q4 2015</c:v>
              </c:pt>
              <c:pt idx="10">
                <c:v> Q1 2016</c:v>
              </c:pt>
              <c:pt idx="11">
                <c:v> Q2 2016</c:v>
              </c:pt>
              <c:pt idx="12">
                <c:v> Q3 2016</c:v>
              </c:pt>
              <c:pt idx="13">
                <c:v> Q4 2016</c:v>
              </c:pt>
              <c:pt idx="14">
                <c:v> Q1 2017</c:v>
              </c:pt>
              <c:pt idx="15">
                <c:v> Q2 2017</c:v>
              </c:pt>
              <c:pt idx="16">
                <c:v> Q3 2017</c:v>
              </c:pt>
              <c:pt idx="17">
                <c:v> Q4 2017</c:v>
              </c:pt>
              <c:pt idx="18">
                <c:v> Q1 2018</c:v>
              </c:pt>
              <c:pt idx="19">
                <c:v> Q2 2018</c:v>
              </c:pt>
              <c:pt idx="20">
                <c:v> Q3 2018</c:v>
              </c:pt>
              <c:pt idx="21">
                <c:v> Q4 2018</c:v>
              </c:pt>
              <c:pt idx="22">
                <c:v> Q1 2019</c:v>
              </c:pt>
              <c:pt idx="23">
                <c:v> Q2 2019</c:v>
              </c:pt>
              <c:pt idx="24">
                <c:v> Q3 2019</c:v>
              </c:pt>
              <c:pt idx="25">
                <c:v> Q4 2019</c:v>
              </c:pt>
              <c:pt idx="26">
                <c:v> Q1 2020</c:v>
              </c:pt>
              <c:pt idx="27">
                <c:v> Q2 2020</c:v>
              </c:pt>
              <c:pt idx="28">
                <c:v> Q3 2020</c:v>
              </c:pt>
              <c:pt idx="29">
                <c:v> Q4 2020</c:v>
              </c:pt>
              <c:pt idx="30">
                <c:v> Q1 2021</c:v>
              </c:pt>
              <c:pt idx="31">
                <c:v> Q2 2021</c:v>
              </c:pt>
              <c:pt idx="32">
                <c:v> Q3 2021</c:v>
              </c:pt>
              <c:pt idx="33">
                <c:v> Q4 2021</c:v>
              </c:pt>
              <c:pt idx="34">
                <c:v> Q1 2022</c:v>
              </c:pt>
              <c:pt idx="35">
                <c:v> Q2 2022</c:v>
              </c:pt>
              <c:pt idx="36">
                <c:v> Q3 2022</c:v>
              </c:pt>
              <c:pt idx="37">
                <c:v> Q4 2022</c:v>
              </c:pt>
              <c:pt idx="38">
                <c:v> Q1 2023</c:v>
              </c:pt>
              <c:pt idx="39">
                <c:v> Q2 2023</c:v>
              </c:pt>
            </c:strLit>
          </c:cat>
          <c:val>
            <c:numLit>
              <c:formatCode>General</c:formatCode>
              <c:ptCount val="40"/>
              <c:pt idx="0">
                <c:v>21.2</c:v>
              </c:pt>
              <c:pt idx="1">
                <c:v>32.4</c:v>
              </c:pt>
              <c:pt idx="2">
                <c:v>22.1</c:v>
              </c:pt>
              <c:pt idx="3">
                <c:v>24.1</c:v>
              </c:pt>
              <c:pt idx="4">
                <c:v>26.5</c:v>
              </c:pt>
              <c:pt idx="5">
                <c:v>42.1</c:v>
              </c:pt>
              <c:pt idx="6">
                <c:v>28</c:v>
              </c:pt>
              <c:pt idx="7">
                <c:v>22.5</c:v>
              </c:pt>
              <c:pt idx="8">
                <c:v>25.5</c:v>
              </c:pt>
              <c:pt idx="9">
                <c:v>35.6</c:v>
              </c:pt>
              <c:pt idx="10">
                <c:v>34.9</c:v>
              </c:pt>
              <c:pt idx="11">
                <c:v>29.1</c:v>
              </c:pt>
              <c:pt idx="12">
                <c:v>31.3</c:v>
              </c:pt>
              <c:pt idx="13">
                <c:v>43.4</c:v>
              </c:pt>
              <c:pt idx="14">
                <c:v>40.799999999999997</c:v>
              </c:pt>
              <c:pt idx="15">
                <c:v>38.5</c:v>
              </c:pt>
              <c:pt idx="16">
                <c:v>38.799999999999997</c:v>
              </c:pt>
              <c:pt idx="17">
                <c:v>53.4</c:v>
              </c:pt>
              <c:pt idx="18">
                <c:v>50</c:v>
              </c:pt>
              <c:pt idx="19">
                <c:v>42.2</c:v>
              </c:pt>
              <c:pt idx="20">
                <c:v>48.4</c:v>
              </c:pt>
              <c:pt idx="21">
                <c:v>61.6</c:v>
              </c:pt>
              <c:pt idx="22">
                <c:v>55.1</c:v>
              </c:pt>
              <c:pt idx="23">
                <c:v>52.4</c:v>
              </c:pt>
              <c:pt idx="24">
                <c:v>56.6</c:v>
              </c:pt>
              <c:pt idx="25">
                <c:v>65.099999999999994</c:v>
              </c:pt>
              <c:pt idx="26">
                <c:v>73.8</c:v>
              </c:pt>
              <c:pt idx="27">
                <c:v>89.9</c:v>
              </c:pt>
              <c:pt idx="28">
                <c:v>98.5</c:v>
              </c:pt>
              <c:pt idx="29">
                <c:v>113.7</c:v>
              </c:pt>
              <c:pt idx="30">
                <c:v>104.8</c:v>
              </c:pt>
              <c:pt idx="31">
                <c:v>103.1</c:v>
              </c:pt>
              <c:pt idx="32">
                <c:v>91.3</c:v>
              </c:pt>
              <c:pt idx="33">
                <c:v>114</c:v>
              </c:pt>
              <c:pt idx="34">
                <c:v>100.7</c:v>
              </c:pt>
              <c:pt idx="35">
                <c:v>94.4</c:v>
              </c:pt>
              <c:pt idx="36">
                <c:v>97.2</c:v>
              </c:pt>
              <c:pt idx="37">
                <c:v>110.6</c:v>
              </c:pt>
              <c:pt idx="38">
                <c:v>100.5</c:v>
              </c:pt>
              <c:pt idx="39">
                <c:v>96.2</c:v>
              </c:pt>
            </c:numLit>
          </c:val>
          <c:extLst>
            <c:ext xmlns:c16="http://schemas.microsoft.com/office/drawing/2014/chart" uri="{C3380CC4-5D6E-409C-BE32-E72D297353CC}">
              <c16:uniqueId val="{00000000-0742-4248-A751-2AA4CA7718E9}"/>
            </c:ext>
          </c:extLst>
        </c:ser>
        <c:ser>
          <c:idx val="1"/>
          <c:order val="1"/>
          <c:tx>
            <c:v>DIGITAL</c:v>
          </c:tx>
          <c:spPr>
            <a:solidFill>
              <a:srgbClr val="D59E0F"/>
            </a:solidFill>
            <a:ln w="25400">
              <a:noFill/>
            </a:ln>
            <a:effectLst/>
          </c:spPr>
          <c:cat>
            <c:strLit>
              <c:ptCount val="40"/>
              <c:pt idx="0">
                <c:v>Q3 2013</c:v>
              </c:pt>
              <c:pt idx="1">
                <c:v>Q4 2013</c:v>
              </c:pt>
              <c:pt idx="2">
                <c:v>Q1 2014</c:v>
              </c:pt>
              <c:pt idx="3">
                <c:v> Q2 2014</c:v>
              </c:pt>
              <c:pt idx="4">
                <c:v>Q3 2014</c:v>
              </c:pt>
              <c:pt idx="5">
                <c:v>Q4 2014</c:v>
              </c:pt>
              <c:pt idx="6">
                <c:v>Q1 2015</c:v>
              </c:pt>
              <c:pt idx="7">
                <c:v> Q2 2015</c:v>
              </c:pt>
              <c:pt idx="8">
                <c:v>Q3 2015</c:v>
              </c:pt>
              <c:pt idx="9">
                <c:v>Q4 2015</c:v>
              </c:pt>
              <c:pt idx="10">
                <c:v> Q1 2016</c:v>
              </c:pt>
              <c:pt idx="11">
                <c:v> Q2 2016</c:v>
              </c:pt>
              <c:pt idx="12">
                <c:v> Q3 2016</c:v>
              </c:pt>
              <c:pt idx="13">
                <c:v> Q4 2016</c:v>
              </c:pt>
              <c:pt idx="14">
                <c:v> Q1 2017</c:v>
              </c:pt>
              <c:pt idx="15">
                <c:v> Q2 2017</c:v>
              </c:pt>
              <c:pt idx="16">
                <c:v> Q3 2017</c:v>
              </c:pt>
              <c:pt idx="17">
                <c:v> Q4 2017</c:v>
              </c:pt>
              <c:pt idx="18">
                <c:v> Q1 2018</c:v>
              </c:pt>
              <c:pt idx="19">
                <c:v> Q2 2018</c:v>
              </c:pt>
              <c:pt idx="20">
                <c:v> Q3 2018</c:v>
              </c:pt>
              <c:pt idx="21">
                <c:v> Q4 2018</c:v>
              </c:pt>
              <c:pt idx="22">
                <c:v> Q1 2019</c:v>
              </c:pt>
              <c:pt idx="23">
                <c:v> Q2 2019</c:v>
              </c:pt>
              <c:pt idx="24">
                <c:v> Q3 2019</c:v>
              </c:pt>
              <c:pt idx="25">
                <c:v> Q4 2019</c:v>
              </c:pt>
              <c:pt idx="26">
                <c:v> Q1 2020</c:v>
              </c:pt>
              <c:pt idx="27">
                <c:v> Q2 2020</c:v>
              </c:pt>
              <c:pt idx="28">
                <c:v> Q3 2020</c:v>
              </c:pt>
              <c:pt idx="29">
                <c:v> Q4 2020</c:v>
              </c:pt>
              <c:pt idx="30">
                <c:v> Q1 2021</c:v>
              </c:pt>
              <c:pt idx="31">
                <c:v> Q2 2021</c:v>
              </c:pt>
              <c:pt idx="32">
                <c:v> Q3 2021</c:v>
              </c:pt>
              <c:pt idx="33">
                <c:v> Q4 2021</c:v>
              </c:pt>
              <c:pt idx="34">
                <c:v> Q1 2022</c:v>
              </c:pt>
              <c:pt idx="35">
                <c:v> Q2 2022</c:v>
              </c:pt>
              <c:pt idx="36">
                <c:v> Q3 2022</c:v>
              </c:pt>
              <c:pt idx="37">
                <c:v> Q4 2022</c:v>
              </c:pt>
              <c:pt idx="38">
                <c:v> Q1 2023</c:v>
              </c:pt>
              <c:pt idx="39">
                <c:v> Q2 2023</c:v>
              </c:pt>
            </c:strLit>
          </c:cat>
          <c:val>
            <c:numLit>
              <c:formatCode>General</c:formatCode>
              <c:ptCount val="40"/>
              <c:pt idx="0">
                <c:v>12.1</c:v>
              </c:pt>
              <c:pt idx="1">
                <c:v>12.3</c:v>
              </c:pt>
              <c:pt idx="2">
                <c:v>10.7</c:v>
              </c:pt>
              <c:pt idx="3">
                <c:v>11.5</c:v>
              </c:pt>
              <c:pt idx="4">
                <c:v>20.2</c:v>
              </c:pt>
              <c:pt idx="5">
                <c:v>23.1</c:v>
              </c:pt>
              <c:pt idx="6">
                <c:v>10</c:v>
              </c:pt>
              <c:pt idx="7">
                <c:v>10.8</c:v>
              </c:pt>
              <c:pt idx="8">
                <c:v>11.4</c:v>
              </c:pt>
              <c:pt idx="9">
                <c:v>11.9</c:v>
              </c:pt>
              <c:pt idx="10">
                <c:v>12.9</c:v>
              </c:pt>
              <c:pt idx="11">
                <c:v>11.7</c:v>
              </c:pt>
              <c:pt idx="12">
                <c:v>13.3</c:v>
              </c:pt>
              <c:pt idx="13">
                <c:v>23.4</c:v>
              </c:pt>
              <c:pt idx="14">
                <c:v>25.2</c:v>
              </c:pt>
              <c:pt idx="15">
                <c:v>22.5</c:v>
              </c:pt>
              <c:pt idx="16">
                <c:v>26.2</c:v>
              </c:pt>
              <c:pt idx="17">
                <c:v>29</c:v>
              </c:pt>
              <c:pt idx="18">
                <c:v>28.7</c:v>
              </c:pt>
              <c:pt idx="19">
                <c:v>27</c:v>
              </c:pt>
              <c:pt idx="20">
                <c:v>32.1</c:v>
              </c:pt>
              <c:pt idx="21">
                <c:v>34.4</c:v>
              </c:pt>
              <c:pt idx="22">
                <c:v>33.6</c:v>
              </c:pt>
              <c:pt idx="23">
                <c:v>36</c:v>
              </c:pt>
              <c:pt idx="24">
                <c:v>40.6</c:v>
              </c:pt>
              <c:pt idx="25">
                <c:v>45.8</c:v>
              </c:pt>
              <c:pt idx="26">
                <c:v>46.7</c:v>
              </c:pt>
              <c:pt idx="27">
                <c:v>51.3</c:v>
              </c:pt>
              <c:pt idx="28">
                <c:v>57.9</c:v>
              </c:pt>
              <c:pt idx="29">
                <c:v>59.6</c:v>
              </c:pt>
              <c:pt idx="30">
                <c:v>66.3</c:v>
              </c:pt>
              <c:pt idx="31">
                <c:v>67.900000000000006</c:v>
              </c:pt>
              <c:pt idx="32">
                <c:v>67.3</c:v>
              </c:pt>
              <c:pt idx="33">
                <c:v>76.400000000000006</c:v>
              </c:pt>
              <c:pt idx="34">
                <c:v>74.599999999999994</c:v>
              </c:pt>
              <c:pt idx="35">
                <c:v>69.8</c:v>
              </c:pt>
              <c:pt idx="36">
                <c:v>69.099999999999994</c:v>
              </c:pt>
              <c:pt idx="37">
                <c:v>78.5</c:v>
              </c:pt>
              <c:pt idx="38">
                <c:v>78.7</c:v>
              </c:pt>
              <c:pt idx="39">
                <c:v>73.2</c:v>
              </c:pt>
            </c:numLit>
          </c:val>
          <c:extLst>
            <c:ext xmlns:c16="http://schemas.microsoft.com/office/drawing/2014/chart" uri="{C3380CC4-5D6E-409C-BE32-E72D297353CC}">
              <c16:uniqueId val="{00000001-0742-4248-A751-2AA4CA7718E9}"/>
            </c:ext>
          </c:extLst>
        </c:ser>
        <c:ser>
          <c:idx val="2"/>
          <c:order val="2"/>
          <c:tx>
            <c:v>MARKETPLACE</c:v>
          </c:tx>
          <c:spPr>
            <a:solidFill>
              <a:srgbClr val="BFBFBF"/>
            </a:solidFill>
            <a:ln w="25400">
              <a:noFill/>
            </a:ln>
            <a:effectLst/>
          </c:spPr>
          <c:cat>
            <c:strLit>
              <c:ptCount val="40"/>
              <c:pt idx="0">
                <c:v>Q3 2013</c:v>
              </c:pt>
              <c:pt idx="1">
                <c:v>Q4 2013</c:v>
              </c:pt>
              <c:pt idx="2">
                <c:v>Q1 2014</c:v>
              </c:pt>
              <c:pt idx="3">
                <c:v> Q2 2014</c:v>
              </c:pt>
              <c:pt idx="4">
                <c:v>Q3 2014</c:v>
              </c:pt>
              <c:pt idx="5">
                <c:v>Q4 2014</c:v>
              </c:pt>
              <c:pt idx="6">
                <c:v>Q1 2015</c:v>
              </c:pt>
              <c:pt idx="7">
                <c:v> Q2 2015</c:v>
              </c:pt>
              <c:pt idx="8">
                <c:v>Q3 2015</c:v>
              </c:pt>
              <c:pt idx="9">
                <c:v>Q4 2015</c:v>
              </c:pt>
              <c:pt idx="10">
                <c:v> Q1 2016</c:v>
              </c:pt>
              <c:pt idx="11">
                <c:v> Q2 2016</c:v>
              </c:pt>
              <c:pt idx="12">
                <c:v> Q3 2016</c:v>
              </c:pt>
              <c:pt idx="13">
                <c:v> Q4 2016</c:v>
              </c:pt>
              <c:pt idx="14">
                <c:v> Q1 2017</c:v>
              </c:pt>
              <c:pt idx="15">
                <c:v> Q2 2017</c:v>
              </c:pt>
              <c:pt idx="16">
                <c:v> Q3 2017</c:v>
              </c:pt>
              <c:pt idx="17">
                <c:v> Q4 2017</c:v>
              </c:pt>
              <c:pt idx="18">
                <c:v> Q1 2018</c:v>
              </c:pt>
              <c:pt idx="19">
                <c:v> Q2 2018</c:v>
              </c:pt>
              <c:pt idx="20">
                <c:v> Q3 2018</c:v>
              </c:pt>
              <c:pt idx="21">
                <c:v> Q4 2018</c:v>
              </c:pt>
              <c:pt idx="22">
                <c:v> Q1 2019</c:v>
              </c:pt>
              <c:pt idx="23">
                <c:v> Q2 2019</c:v>
              </c:pt>
              <c:pt idx="24">
                <c:v> Q3 2019</c:v>
              </c:pt>
              <c:pt idx="25">
                <c:v> Q4 2019</c:v>
              </c:pt>
              <c:pt idx="26">
                <c:v> Q1 2020</c:v>
              </c:pt>
              <c:pt idx="27">
                <c:v> Q2 2020</c:v>
              </c:pt>
              <c:pt idx="28">
                <c:v> Q3 2020</c:v>
              </c:pt>
              <c:pt idx="29">
                <c:v> Q4 2020</c:v>
              </c:pt>
              <c:pt idx="30">
                <c:v> Q1 2021</c:v>
              </c:pt>
              <c:pt idx="31">
                <c:v> Q2 2021</c:v>
              </c:pt>
              <c:pt idx="32">
                <c:v> Q3 2021</c:v>
              </c:pt>
              <c:pt idx="33">
                <c:v> Q4 2021</c:v>
              </c:pt>
              <c:pt idx="34">
                <c:v> Q1 2022</c:v>
              </c:pt>
              <c:pt idx="35">
                <c:v> Q2 2022</c:v>
              </c:pt>
              <c:pt idx="36">
                <c:v> Q3 2022</c:v>
              </c:pt>
              <c:pt idx="37">
                <c:v> Q4 2022</c:v>
              </c:pt>
              <c:pt idx="38">
                <c:v> Q1 2023</c:v>
              </c:pt>
              <c:pt idx="39">
                <c:v> Q2 2023</c:v>
              </c:pt>
            </c:strLit>
          </c:cat>
          <c:val>
            <c:numLit>
              <c:formatCode>General</c:formatCode>
              <c:ptCount val="40"/>
              <c:pt idx="0">
                <c:v>13.7</c:v>
              </c:pt>
              <c:pt idx="1">
                <c:v>21.4</c:v>
              </c:pt>
              <c:pt idx="2">
                <c:v>24.4</c:v>
              </c:pt>
              <c:pt idx="3">
                <c:v>18.399999999999999</c:v>
              </c:pt>
              <c:pt idx="4">
                <c:v>15.8</c:v>
              </c:pt>
              <c:pt idx="5">
                <c:v>23.9</c:v>
              </c:pt>
              <c:pt idx="6">
                <c:v>16.100000000000001</c:v>
              </c:pt>
              <c:pt idx="7">
                <c:v>16.7</c:v>
              </c:pt>
              <c:pt idx="8">
                <c:v>16.600000000000001</c:v>
              </c:pt>
              <c:pt idx="9">
                <c:v>16.100000000000001</c:v>
              </c:pt>
              <c:pt idx="10">
                <c:v>20.399999999999999</c:v>
              </c:pt>
              <c:pt idx="11">
                <c:v>24.3</c:v>
              </c:pt>
              <c:pt idx="12">
                <c:v>17.3</c:v>
              </c:pt>
              <c:pt idx="13">
                <c:v>19.399999999999999</c:v>
              </c:pt>
              <c:pt idx="14">
                <c:v>21.7</c:v>
              </c:pt>
              <c:pt idx="15">
                <c:v>21.3</c:v>
              </c:pt>
              <c:pt idx="16">
                <c:v>23.4</c:v>
              </c:pt>
              <c:pt idx="17">
                <c:v>22</c:v>
              </c:pt>
              <c:pt idx="18">
                <c:v>25</c:v>
              </c:pt>
              <c:pt idx="19">
                <c:v>49.4</c:v>
              </c:pt>
              <c:pt idx="20">
                <c:v>69.2</c:v>
              </c:pt>
              <c:pt idx="21">
                <c:v>74.900000000000006</c:v>
              </c:pt>
              <c:pt idx="22">
                <c:v>90.3</c:v>
              </c:pt>
              <c:pt idx="23">
                <c:v>83.7</c:v>
              </c:pt>
              <c:pt idx="24">
                <c:v>92.3</c:v>
              </c:pt>
              <c:pt idx="25">
                <c:v>102.4</c:v>
              </c:pt>
              <c:pt idx="26">
                <c:v>103.6</c:v>
              </c:pt>
              <c:pt idx="27">
                <c:v>138.6</c:v>
              </c:pt>
              <c:pt idx="28">
                <c:v>151.1</c:v>
              </c:pt>
              <c:pt idx="29">
                <c:v>158.30000000000001</c:v>
              </c:pt>
              <c:pt idx="30">
                <c:v>152.5</c:v>
              </c:pt>
              <c:pt idx="31">
                <c:v>171</c:v>
              </c:pt>
              <c:pt idx="32">
                <c:v>156</c:v>
              </c:pt>
              <c:pt idx="33">
                <c:v>168.9</c:v>
              </c:pt>
              <c:pt idx="34">
                <c:v>159.5</c:v>
              </c:pt>
              <c:pt idx="35">
                <c:v>156.9</c:v>
              </c:pt>
              <c:pt idx="36">
                <c:v>161.1</c:v>
              </c:pt>
              <c:pt idx="37">
                <c:v>174.2</c:v>
              </c:pt>
              <c:pt idx="38">
                <c:v>162.19999999999999</c:v>
              </c:pt>
              <c:pt idx="39">
                <c:v>172.2</c:v>
              </c:pt>
            </c:numLit>
          </c:val>
          <c:extLst>
            <c:ext xmlns:c16="http://schemas.microsoft.com/office/drawing/2014/chart" uri="{C3380CC4-5D6E-409C-BE32-E72D297353CC}">
              <c16:uniqueId val="{00000002-0742-4248-A751-2AA4CA7718E9}"/>
            </c:ext>
          </c:extLst>
        </c:ser>
        <c:ser>
          <c:idx val="3"/>
          <c:order val="3"/>
          <c:tx>
            <c:v>ECONOMIC NEXUS</c:v>
          </c:tx>
          <c:spPr>
            <a:solidFill>
              <a:schemeClr val="tx1"/>
            </a:solidFill>
            <a:ln w="25400">
              <a:noFill/>
            </a:ln>
            <a:effectLst/>
          </c:spPr>
          <c:cat>
            <c:strLit>
              <c:ptCount val="40"/>
              <c:pt idx="0">
                <c:v>Q3 2013</c:v>
              </c:pt>
              <c:pt idx="1">
                <c:v>Q4 2013</c:v>
              </c:pt>
              <c:pt idx="2">
                <c:v>Q1 2014</c:v>
              </c:pt>
              <c:pt idx="3">
                <c:v> Q2 2014</c:v>
              </c:pt>
              <c:pt idx="4">
                <c:v>Q3 2014</c:v>
              </c:pt>
              <c:pt idx="5">
                <c:v>Q4 2014</c:v>
              </c:pt>
              <c:pt idx="6">
                <c:v>Q1 2015</c:v>
              </c:pt>
              <c:pt idx="7">
                <c:v> Q2 2015</c:v>
              </c:pt>
              <c:pt idx="8">
                <c:v>Q3 2015</c:v>
              </c:pt>
              <c:pt idx="9">
                <c:v>Q4 2015</c:v>
              </c:pt>
              <c:pt idx="10">
                <c:v> Q1 2016</c:v>
              </c:pt>
              <c:pt idx="11">
                <c:v> Q2 2016</c:v>
              </c:pt>
              <c:pt idx="12">
                <c:v> Q3 2016</c:v>
              </c:pt>
              <c:pt idx="13">
                <c:v> Q4 2016</c:v>
              </c:pt>
              <c:pt idx="14">
                <c:v> Q1 2017</c:v>
              </c:pt>
              <c:pt idx="15">
                <c:v> Q2 2017</c:v>
              </c:pt>
              <c:pt idx="16">
                <c:v> Q3 2017</c:v>
              </c:pt>
              <c:pt idx="17">
                <c:v> Q4 2017</c:v>
              </c:pt>
              <c:pt idx="18">
                <c:v> Q1 2018</c:v>
              </c:pt>
              <c:pt idx="19">
                <c:v> Q2 2018</c:v>
              </c:pt>
              <c:pt idx="20">
                <c:v> Q3 2018</c:v>
              </c:pt>
              <c:pt idx="21">
                <c:v> Q4 2018</c:v>
              </c:pt>
              <c:pt idx="22">
                <c:v> Q1 2019</c:v>
              </c:pt>
              <c:pt idx="23">
                <c:v> Q2 2019</c:v>
              </c:pt>
              <c:pt idx="24">
                <c:v> Q3 2019</c:v>
              </c:pt>
              <c:pt idx="25">
                <c:v> Q4 2019</c:v>
              </c:pt>
              <c:pt idx="26">
                <c:v> Q1 2020</c:v>
              </c:pt>
              <c:pt idx="27">
                <c:v> Q2 2020</c:v>
              </c:pt>
              <c:pt idx="28">
                <c:v> Q3 2020</c:v>
              </c:pt>
              <c:pt idx="29">
                <c:v> Q4 2020</c:v>
              </c:pt>
              <c:pt idx="30">
                <c:v> Q1 2021</c:v>
              </c:pt>
              <c:pt idx="31">
                <c:v> Q2 2021</c:v>
              </c:pt>
              <c:pt idx="32">
                <c:v> Q3 2021</c:v>
              </c:pt>
              <c:pt idx="33">
                <c:v> Q4 2021</c:v>
              </c:pt>
              <c:pt idx="34">
                <c:v> Q1 2022</c:v>
              </c:pt>
              <c:pt idx="35">
                <c:v> Q2 2022</c:v>
              </c:pt>
              <c:pt idx="36">
                <c:v> Q3 2022</c:v>
              </c:pt>
              <c:pt idx="37">
                <c:v> Q4 2022</c:v>
              </c:pt>
              <c:pt idx="38">
                <c:v> Q1 2023</c:v>
              </c:pt>
              <c:pt idx="39">
                <c:v> Q2 2023</c:v>
              </c:pt>
            </c:strLit>
          </c:cat>
          <c:val>
            <c:numLit>
              <c:formatCode>General</c:formatCode>
              <c:ptCount val="40"/>
              <c:pt idx="0">
                <c:v>5.8</c:v>
              </c:pt>
              <c:pt idx="1">
                <c:v>6.5</c:v>
              </c:pt>
              <c:pt idx="2">
                <c:v>6.2</c:v>
              </c:pt>
              <c:pt idx="3">
                <c:v>7.8</c:v>
              </c:pt>
              <c:pt idx="4">
                <c:v>5.8</c:v>
              </c:pt>
              <c:pt idx="5">
                <c:v>7</c:v>
              </c:pt>
              <c:pt idx="6">
                <c:v>6.8</c:v>
              </c:pt>
              <c:pt idx="7">
                <c:v>8</c:v>
              </c:pt>
              <c:pt idx="8">
                <c:v>7.3</c:v>
              </c:pt>
              <c:pt idx="9">
                <c:v>8.1</c:v>
              </c:pt>
              <c:pt idx="10">
                <c:v>6.8</c:v>
              </c:pt>
              <c:pt idx="11">
                <c:v>7.3</c:v>
              </c:pt>
              <c:pt idx="12">
                <c:v>7.2</c:v>
              </c:pt>
              <c:pt idx="13">
                <c:v>9</c:v>
              </c:pt>
              <c:pt idx="14">
                <c:v>10.9</c:v>
              </c:pt>
              <c:pt idx="15">
                <c:v>9.1</c:v>
              </c:pt>
              <c:pt idx="16">
                <c:v>8.9</c:v>
              </c:pt>
              <c:pt idx="17">
                <c:v>9.6</c:v>
              </c:pt>
              <c:pt idx="18">
                <c:v>9.8000000000000007</c:v>
              </c:pt>
              <c:pt idx="19">
                <c:v>10.9</c:v>
              </c:pt>
              <c:pt idx="20">
                <c:v>15.4</c:v>
              </c:pt>
              <c:pt idx="21">
                <c:v>17</c:v>
              </c:pt>
              <c:pt idx="22">
                <c:v>24.1</c:v>
              </c:pt>
              <c:pt idx="23">
                <c:v>25.7</c:v>
              </c:pt>
              <c:pt idx="24">
                <c:v>33.9</c:v>
              </c:pt>
              <c:pt idx="25">
                <c:v>43.2</c:v>
              </c:pt>
              <c:pt idx="26">
                <c:v>58.2</c:v>
              </c:pt>
              <c:pt idx="27">
                <c:v>55.5</c:v>
              </c:pt>
              <c:pt idx="28">
                <c:v>80.7</c:v>
              </c:pt>
              <c:pt idx="29">
                <c:v>85.5</c:v>
              </c:pt>
              <c:pt idx="30">
                <c:v>96.4</c:v>
              </c:pt>
              <c:pt idx="31">
                <c:v>108.1</c:v>
              </c:pt>
              <c:pt idx="32">
                <c:v>102.5</c:v>
              </c:pt>
              <c:pt idx="33">
                <c:v>105.2</c:v>
              </c:pt>
              <c:pt idx="34">
                <c:v>114</c:v>
              </c:pt>
              <c:pt idx="35">
                <c:v>108.6</c:v>
              </c:pt>
              <c:pt idx="36">
                <c:v>102.6</c:v>
              </c:pt>
              <c:pt idx="37">
                <c:v>108.3</c:v>
              </c:pt>
              <c:pt idx="38">
                <c:v>105.7</c:v>
              </c:pt>
              <c:pt idx="39">
                <c:v>108.6</c:v>
              </c:pt>
            </c:numLit>
          </c:val>
          <c:extLst>
            <c:ext xmlns:c16="http://schemas.microsoft.com/office/drawing/2014/chart" uri="{C3380CC4-5D6E-409C-BE32-E72D297353CC}">
              <c16:uniqueId val="{00000003-0742-4248-A751-2AA4CA7718E9}"/>
            </c:ext>
          </c:extLst>
        </c:ser>
        <c:dLbls>
          <c:showLegendKey val="0"/>
          <c:showVal val="0"/>
          <c:showCatName val="0"/>
          <c:showSerName val="0"/>
          <c:showPercent val="0"/>
          <c:showBubbleSize val="0"/>
        </c:dLbls>
        <c:axId val="769471472"/>
        <c:axId val="769471144"/>
      </c:areaChart>
      <c:catAx>
        <c:axId val="7694714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Calendar</a:t>
                </a:r>
                <a:r>
                  <a:rPr lang="en-US" baseline="0"/>
                  <a:t> Quarter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471144"/>
        <c:crosses val="autoZero"/>
        <c:auto val="1"/>
        <c:lblAlgn val="ctr"/>
        <c:lblOffset val="100"/>
        <c:tickLblSkip val="4"/>
        <c:tickMarkSkip val="1"/>
        <c:noMultiLvlLbl val="0"/>
      </c:catAx>
      <c:valAx>
        <c:axId val="769471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47147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HISTORY OF TRANSFERS FROM SALES AND USE TAX REVENUES</a:t>
            </a:r>
            <a:r>
              <a:rPr lang="en-US" sz="1400" b="1" i="0" u="none" strike="noStrike" baseline="0"/>
              <a:t>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'24'!$D$5</c:f>
              <c:strCache>
                <c:ptCount val="1"/>
                <c:pt idx="0">
                  <c:v>PTAF</c:v>
                </c:pt>
              </c:strCache>
            </c:strRef>
          </c:tx>
          <c:spPr>
            <a:solidFill>
              <a:srgbClr val="003C7C"/>
            </a:solidFill>
            <a:ln>
              <a:solidFill>
                <a:schemeClr val="tx1"/>
              </a:solidFill>
            </a:ln>
            <a:effectLst/>
          </c:spPr>
          <c:invertIfNegative val="0"/>
          <c:cat>
            <c:strRef>
              <c:f>'24'!$C$6:$C$25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'24'!$D$6:$D$25</c:f>
              <c:numCache>
                <c:formatCode>#,##0.0</c:formatCode>
                <c:ptCount val="20"/>
                <c:pt idx="0">
                  <c:v>74.397000000000006</c:v>
                </c:pt>
                <c:pt idx="1">
                  <c:v>77.335999999999999</c:v>
                </c:pt>
                <c:pt idx="2">
                  <c:v>79.561000000000007</c:v>
                </c:pt>
                <c:pt idx="3">
                  <c:v>82.537999999999997</c:v>
                </c:pt>
                <c:pt idx="4">
                  <c:v>85.230999999999995</c:v>
                </c:pt>
                <c:pt idx="5">
                  <c:v>81.792418160000011</c:v>
                </c:pt>
                <c:pt idx="6">
                  <c:v>79.293573730000006</c:v>
                </c:pt>
                <c:pt idx="7">
                  <c:v>83.677000000000007</c:v>
                </c:pt>
                <c:pt idx="8">
                  <c:v>90.028060960000005</c:v>
                </c:pt>
                <c:pt idx="9">
                  <c:v>88.752868039999996</c:v>
                </c:pt>
                <c:pt idx="10">
                  <c:v>90.504842930000009</c:v>
                </c:pt>
                <c:pt idx="11">
                  <c:v>94.58944765999999</c:v>
                </c:pt>
                <c:pt idx="12">
                  <c:v>98.099745999999996</c:v>
                </c:pt>
                <c:pt idx="13">
                  <c:v>100.28390609</c:v>
                </c:pt>
                <c:pt idx="14">
                  <c:v>105.41318422000001</c:v>
                </c:pt>
                <c:pt idx="15">
                  <c:v>112.4081101</c:v>
                </c:pt>
                <c:pt idx="16">
                  <c:v>111.10231182000001</c:v>
                </c:pt>
                <c:pt idx="17">
                  <c:v>127.41872453000001</c:v>
                </c:pt>
                <c:pt idx="18">
                  <c:v>140.66879211</c:v>
                </c:pt>
                <c:pt idx="19">
                  <c:v>146.59933721000002</c:v>
                </c:pt>
              </c:numCache>
            </c:numRef>
          </c:val>
          <c:extLst>
            <c:ext xmlns:c16="http://schemas.microsoft.com/office/drawing/2014/chart" uri="{C3380CC4-5D6E-409C-BE32-E72D297353CC}">
              <c16:uniqueId val="{00000000-A6EA-4706-8EBC-A8714C09EB7E}"/>
            </c:ext>
          </c:extLst>
        </c:ser>
        <c:ser>
          <c:idx val="1"/>
          <c:order val="1"/>
          <c:tx>
            <c:strRef>
              <c:f>'24'!$E$5</c:f>
              <c:strCache>
                <c:ptCount val="1"/>
                <c:pt idx="0">
                  <c:v>PTTF</c:v>
                </c:pt>
              </c:strCache>
            </c:strRef>
          </c:tx>
          <c:spPr>
            <a:solidFill>
              <a:srgbClr val="D59E0F"/>
            </a:solidFill>
            <a:ln>
              <a:solidFill>
                <a:schemeClr val="tx1"/>
              </a:solidFill>
            </a:ln>
            <a:effectLst/>
          </c:spPr>
          <c:invertIfNegative val="0"/>
          <c:cat>
            <c:strRef>
              <c:f>'24'!$C$6:$C$25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'24'!$E$6:$E$25</c:f>
              <c:numCache>
                <c:formatCode>#,##0.0</c:formatCode>
                <c:ptCount val="20"/>
                <c:pt idx="0">
                  <c:v>75</c:v>
                </c:pt>
                <c:pt idx="1">
                  <c:v>75</c:v>
                </c:pt>
                <c:pt idx="2">
                  <c:v>75</c:v>
                </c:pt>
                <c:pt idx="3">
                  <c:v>75</c:v>
                </c:pt>
                <c:pt idx="4">
                  <c:v>396</c:v>
                </c:pt>
                <c:pt idx="5">
                  <c:v>380.02813091000002</c:v>
                </c:pt>
                <c:pt idx="6">
                  <c:v>368.41786682999998</c:v>
                </c:pt>
                <c:pt idx="7">
                  <c:v>388.8</c:v>
                </c:pt>
                <c:pt idx="8">
                  <c:v>418.29299819000005</c:v>
                </c:pt>
                <c:pt idx="9">
                  <c:v>412.36812973000002</c:v>
                </c:pt>
                <c:pt idx="10">
                  <c:v>420.50824374000007</c:v>
                </c:pt>
                <c:pt idx="11">
                  <c:v>439.48634570000002</c:v>
                </c:pt>
                <c:pt idx="12">
                  <c:v>455.79607099999998</c:v>
                </c:pt>
                <c:pt idx="13">
                  <c:v>465.94423083999999</c:v>
                </c:pt>
                <c:pt idx="14">
                  <c:v>489.77614690000001</c:v>
                </c:pt>
                <c:pt idx="15">
                  <c:v>522.27632870000002</c:v>
                </c:pt>
                <c:pt idx="16">
                  <c:v>516.20926167000005</c:v>
                </c:pt>
                <c:pt idx="17">
                  <c:v>592.01941705000002</c:v>
                </c:pt>
                <c:pt idx="18">
                  <c:v>653.58256099000005</c:v>
                </c:pt>
                <c:pt idx="19">
                  <c:v>1189.3138935700001</c:v>
                </c:pt>
              </c:numCache>
            </c:numRef>
          </c:val>
          <c:extLst>
            <c:ext xmlns:c16="http://schemas.microsoft.com/office/drawing/2014/chart" uri="{C3380CC4-5D6E-409C-BE32-E72D297353CC}">
              <c16:uniqueId val="{00000001-A6EA-4706-8EBC-A8714C09EB7E}"/>
            </c:ext>
          </c:extLst>
        </c:ser>
        <c:ser>
          <c:idx val="2"/>
          <c:order val="2"/>
          <c:tx>
            <c:strRef>
              <c:f>'24'!$F$5</c:f>
              <c:strCache>
                <c:ptCount val="1"/>
                <c:pt idx="0">
                  <c:v>CFA</c:v>
                </c:pt>
              </c:strCache>
            </c:strRef>
          </c:tx>
          <c:spPr>
            <a:solidFill>
              <a:srgbClr val="BFBFBF"/>
            </a:solidFill>
            <a:ln>
              <a:solidFill>
                <a:schemeClr val="tx1"/>
              </a:solidFill>
            </a:ln>
            <a:effectLst/>
          </c:spPr>
          <c:invertIfNegative val="0"/>
          <c:cat>
            <c:strRef>
              <c:f>'24'!$C$6:$C$25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'24'!$F$6:$F$25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95.346999999999994</c:v>
                </c:pt>
                <c:pt idx="14">
                  <c:v>126.23128819</c:v>
                </c:pt>
                <c:pt idx="15">
                  <c:v>142.01051419000001</c:v>
                </c:pt>
                <c:pt idx="16">
                  <c:v>156.58329301000001</c:v>
                </c:pt>
                <c:pt idx="17">
                  <c:v>154.13428064999999</c:v>
                </c:pt>
                <c:pt idx="18">
                  <c:v>164.12988891000001</c:v>
                </c:pt>
                <c:pt idx="19">
                  <c:v>163.65070484</c:v>
                </c:pt>
              </c:numCache>
            </c:numRef>
          </c:val>
          <c:extLst>
            <c:ext xmlns:c16="http://schemas.microsoft.com/office/drawing/2014/chart" uri="{C3380CC4-5D6E-409C-BE32-E72D297353CC}">
              <c16:uniqueId val="{00000002-A6EA-4706-8EBC-A8714C09EB7E}"/>
            </c:ext>
          </c:extLst>
        </c:ser>
        <c:ser>
          <c:idx val="3"/>
          <c:order val="3"/>
          <c:tx>
            <c:strRef>
              <c:f>'24'!$G$5</c:f>
              <c:strCache>
                <c:ptCount val="1"/>
                <c:pt idx="0">
                  <c:v>OTHER</c:v>
                </c:pt>
              </c:strCache>
            </c:strRef>
          </c:tx>
          <c:spPr>
            <a:solidFill>
              <a:schemeClr val="bg1"/>
            </a:solidFill>
            <a:ln>
              <a:solidFill>
                <a:schemeClr val="tx1"/>
              </a:solidFill>
            </a:ln>
            <a:effectLst/>
          </c:spPr>
          <c:invertIfNegative val="0"/>
          <c:cat>
            <c:strRef>
              <c:f>'24'!$C$6:$C$25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'24'!$G$6:$G$25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0.7</c:v>
                </c:pt>
                <c:pt idx="14">
                  <c:v>0.34370994999999999</c:v>
                </c:pt>
                <c:pt idx="15">
                  <c:v>0.46124011999999998</c:v>
                </c:pt>
                <c:pt idx="16">
                  <c:v>116.03646021</c:v>
                </c:pt>
                <c:pt idx="17">
                  <c:v>0.69934667000000006</c:v>
                </c:pt>
                <c:pt idx="18">
                  <c:v>0.69997487999999997</c:v>
                </c:pt>
                <c:pt idx="19">
                  <c:v>0.69935546000000004</c:v>
                </c:pt>
              </c:numCache>
            </c:numRef>
          </c:val>
          <c:extLst>
            <c:ext xmlns:c16="http://schemas.microsoft.com/office/drawing/2014/chart" uri="{C3380CC4-5D6E-409C-BE32-E72D297353CC}">
              <c16:uniqueId val="{00000003-A6EA-4706-8EBC-A8714C09EB7E}"/>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36963232800620882"/>
          <c:y val="0.12358261798641408"/>
          <c:w val="0.2567253182918427"/>
          <c:h val="5.10207531152050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AND TRANSFERS</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1866893745023445"/>
          <c:y val="0.10715780651842173"/>
          <c:w val="0.82957710342386981"/>
          <c:h val="0.71232825604874483"/>
        </c:manualLayout>
      </c:layout>
      <c:barChart>
        <c:barDir val="col"/>
        <c:grouping val="clustered"/>
        <c:varyColors val="0"/>
        <c:ser>
          <c:idx val="0"/>
          <c:order val="0"/>
          <c:tx>
            <c:strRef>
              <c:f>'25'!$G$5</c:f>
              <c:strCache>
                <c:ptCount val="1"/>
                <c:pt idx="0">
                  <c:v>CASH</c:v>
                </c:pt>
              </c:strCache>
            </c:strRef>
          </c:tx>
          <c:spPr>
            <a:solidFill>
              <a:srgbClr val="003C7C"/>
            </a:solidFill>
            <a:ln>
              <a:noFill/>
            </a:ln>
            <a:effectLst/>
          </c:spPr>
          <c:invertIfNegative val="0"/>
          <c:cat>
            <c:strRef>
              <c:f>'25'!$F$6:$F$25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'25'!$G$6:$G$25</c:f>
              <c:numCache>
                <c:formatCode>#,##0.0</c:formatCode>
                <c:ptCount val="20"/>
                <c:pt idx="0">
                  <c:v>856.44200000000001</c:v>
                </c:pt>
                <c:pt idx="1">
                  <c:v>784.37099999999998</c:v>
                </c:pt>
                <c:pt idx="2">
                  <c:v>792.12416871999994</c:v>
                </c:pt>
                <c:pt idx="3">
                  <c:v>778.58198444000016</c:v>
                </c:pt>
                <c:pt idx="4">
                  <c:v>784.05455031000008</c:v>
                </c:pt>
                <c:pt idx="5">
                  <c:v>754.15913305000004</c:v>
                </c:pt>
                <c:pt idx="6">
                  <c:v>976.05634537999993</c:v>
                </c:pt>
                <c:pt idx="7">
                  <c:v>1075.36594034</c:v>
                </c:pt>
                <c:pt idx="8">
                  <c:v>1069.90706439</c:v>
                </c:pt>
                <c:pt idx="9">
                  <c:v>1024.0808912699999</c:v>
                </c:pt>
                <c:pt idx="10">
                  <c:v>976.90757543000018</c:v>
                </c:pt>
                <c:pt idx="11">
                  <c:v>927.20542411999998</c:v>
                </c:pt>
                <c:pt idx="12">
                  <c:v>911.51205987000003</c:v>
                </c:pt>
                <c:pt idx="13">
                  <c:v>1261.5723366499999</c:v>
                </c:pt>
                <c:pt idx="14">
                  <c:v>1198.2515895700001</c:v>
                </c:pt>
                <c:pt idx="15">
                  <c:v>1118.7639999999999</c:v>
                </c:pt>
                <c:pt idx="16">
                  <c:v>924.34136035999995</c:v>
                </c:pt>
                <c:pt idx="17">
                  <c:v>964.20054816000004</c:v>
                </c:pt>
                <c:pt idx="18" formatCode="0.0">
                  <c:v>874.06500000000005</c:v>
                </c:pt>
                <c:pt idx="19" formatCode="0.0">
                  <c:v>772.86571189999995</c:v>
                </c:pt>
              </c:numCache>
            </c:numRef>
          </c:val>
          <c:extLst>
            <c:ext xmlns:c16="http://schemas.microsoft.com/office/drawing/2014/chart" uri="{C3380CC4-5D6E-409C-BE32-E72D297353CC}">
              <c16:uniqueId val="{00000000-3D64-4139-94BE-CA69AA06FC03}"/>
            </c:ext>
          </c:extLst>
        </c:ser>
        <c:ser>
          <c:idx val="1"/>
          <c:order val="1"/>
          <c:tx>
            <c:strRef>
              <c:f>'25'!$H$5</c:f>
              <c:strCache>
                <c:ptCount val="1"/>
                <c:pt idx="0">
                  <c:v>TRANSFERS</c:v>
                </c:pt>
              </c:strCache>
            </c:strRef>
          </c:tx>
          <c:spPr>
            <a:solidFill>
              <a:srgbClr val="D59E0F"/>
            </a:solidFill>
            <a:ln>
              <a:noFill/>
            </a:ln>
            <a:effectLst/>
          </c:spPr>
          <c:invertIfNegative val="0"/>
          <c:cat>
            <c:strRef>
              <c:f>'25'!$F$6:$F$25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'25'!$H$6:$H$25</c:f>
              <c:numCache>
                <c:formatCode>#,##0.0</c:formatCode>
                <c:ptCount val="20"/>
                <c:pt idx="0">
                  <c:v>124.95490000000001</c:v>
                </c:pt>
                <c:pt idx="1">
                  <c:v>246.36399999999998</c:v>
                </c:pt>
                <c:pt idx="2">
                  <c:v>241.44599999999997</c:v>
                </c:pt>
                <c:pt idx="3">
                  <c:v>240.21199999999999</c:v>
                </c:pt>
                <c:pt idx="4">
                  <c:v>242.03899999999999</c:v>
                </c:pt>
                <c:pt idx="5">
                  <c:v>236.41399999999999</c:v>
                </c:pt>
                <c:pt idx="6">
                  <c:v>114.881</c:v>
                </c:pt>
                <c:pt idx="7">
                  <c:v>51.215000000000003</c:v>
                </c:pt>
                <c:pt idx="8">
                  <c:v>51.215000000000003</c:v>
                </c:pt>
                <c:pt idx="9">
                  <c:v>51.215000000000003</c:v>
                </c:pt>
                <c:pt idx="10">
                  <c:v>51.215000000000003</c:v>
                </c:pt>
                <c:pt idx="11">
                  <c:v>51.215000000000003</c:v>
                </c:pt>
                <c:pt idx="12">
                  <c:v>51.215000000000003</c:v>
                </c:pt>
                <c:pt idx="13">
                  <c:v>56.215000000000003</c:v>
                </c:pt>
                <c:pt idx="14">
                  <c:v>66.814999999999998</c:v>
                </c:pt>
                <c:pt idx="15">
                  <c:v>70.114999999999995</c:v>
                </c:pt>
                <c:pt idx="16">
                  <c:v>189.71979358999999</c:v>
                </c:pt>
                <c:pt idx="17">
                  <c:v>195.27407382000001</c:v>
                </c:pt>
                <c:pt idx="18" formatCode="0.0">
                  <c:v>199.76775210999998</c:v>
                </c:pt>
                <c:pt idx="19" formatCode="0.0">
                  <c:v>202.59672472</c:v>
                </c:pt>
              </c:numCache>
            </c:numRef>
          </c:val>
          <c:extLst>
            <c:ext xmlns:c16="http://schemas.microsoft.com/office/drawing/2014/chart" uri="{C3380CC4-5D6E-409C-BE32-E72D297353CC}">
              <c16:uniqueId val="{00000001-3D64-4139-94BE-CA69AA06FC03}"/>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40668706033064239"/>
          <c:y val="0.12160345312376301"/>
          <c:w val="0.1828856666408985"/>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CASH COLLECTIONS BY TYPE</a:t>
            </a:r>
          </a:p>
        </c:rich>
      </c:tx>
      <c:layout>
        <c:manualLayout>
          <c:xMode val="edge"/>
          <c:yMode val="edge"/>
          <c:x val="0.4172983579364718"/>
          <c:y val="9.4316700272004429E-3"/>
        </c:manualLayout>
      </c:layout>
      <c:overlay val="0"/>
      <c:spPr>
        <a:noFill/>
        <a:ln>
          <a:noFill/>
        </a:ln>
        <a:effectLst/>
      </c:spPr>
    </c:title>
    <c:autoTitleDeleted val="0"/>
    <c:plotArea>
      <c:layout>
        <c:manualLayout>
          <c:layoutTarget val="inner"/>
          <c:xMode val="edge"/>
          <c:yMode val="edge"/>
          <c:x val="0.14357485949605522"/>
          <c:y val="0.11753709108039817"/>
          <c:w val="0.83644346618750165"/>
          <c:h val="0.74580299880220569"/>
        </c:manualLayout>
      </c:layout>
      <c:barChart>
        <c:barDir val="col"/>
        <c:grouping val="stacked"/>
        <c:varyColors val="0"/>
        <c:ser>
          <c:idx val="0"/>
          <c:order val="0"/>
          <c:tx>
            <c:strRef>
              <c:f>'26'!$D$5</c:f>
              <c:strCache>
                <c:ptCount val="1"/>
                <c:pt idx="0">
                  <c:v>SMOKELESS</c:v>
                </c:pt>
              </c:strCache>
            </c:strRef>
          </c:tx>
          <c:spPr>
            <a:solidFill>
              <a:srgbClr val="003C7C"/>
            </a:solidFill>
            <a:ln>
              <a:solidFill>
                <a:schemeClr val="tx1"/>
              </a:solidFill>
            </a:ln>
            <a:effectLst/>
          </c:spPr>
          <c:invertIfNegative val="0"/>
          <c:cat>
            <c:strRef>
              <c:f>'26'!$C$6:$C$12</c:f>
              <c:strCache>
                <c:ptCount val="7"/>
                <c:pt idx="0">
                  <c:v>2016-17</c:v>
                </c:pt>
                <c:pt idx="1">
                  <c:v>2017-18</c:v>
                </c:pt>
                <c:pt idx="2">
                  <c:v>2018-19</c:v>
                </c:pt>
                <c:pt idx="3">
                  <c:v>2019-20</c:v>
                </c:pt>
                <c:pt idx="4">
                  <c:v>2020-21</c:v>
                </c:pt>
                <c:pt idx="5">
                  <c:v>2021-22</c:v>
                </c:pt>
                <c:pt idx="6">
                  <c:v>2022-23</c:v>
                </c:pt>
              </c:strCache>
            </c:strRef>
          </c:cat>
          <c:val>
            <c:numRef>
              <c:f>'26'!$D$6:$D$12</c:f>
              <c:numCache>
                <c:formatCode>#,##0.0</c:formatCode>
                <c:ptCount val="7"/>
                <c:pt idx="0">
                  <c:v>43.630620071757633</c:v>
                </c:pt>
                <c:pt idx="1">
                  <c:v>69.320714523821934</c:v>
                </c:pt>
                <c:pt idx="2">
                  <c:v>65.756498297345118</c:v>
                </c:pt>
                <c:pt idx="3">
                  <c:v>62.170134948645043</c:v>
                </c:pt>
                <c:pt idx="4">
                  <c:v>63.145590207109194</c:v>
                </c:pt>
                <c:pt idx="5">
                  <c:v>61.792969272557897</c:v>
                </c:pt>
                <c:pt idx="6">
                  <c:v>58.452675073734419</c:v>
                </c:pt>
              </c:numCache>
            </c:numRef>
          </c:val>
          <c:extLst>
            <c:ext xmlns:c16="http://schemas.microsoft.com/office/drawing/2014/chart" uri="{C3380CC4-5D6E-409C-BE32-E72D297353CC}">
              <c16:uniqueId val="{00000000-26E6-463B-BEAD-D337DD625F1A}"/>
            </c:ext>
          </c:extLst>
        </c:ser>
        <c:ser>
          <c:idx val="1"/>
          <c:order val="1"/>
          <c:tx>
            <c:strRef>
              <c:f>'26'!$E$5</c:f>
              <c:strCache>
                <c:ptCount val="1"/>
                <c:pt idx="0">
                  <c:v>RYO/PIPE</c:v>
                </c:pt>
              </c:strCache>
            </c:strRef>
          </c:tx>
          <c:spPr>
            <a:solidFill>
              <a:srgbClr val="D59E0F"/>
            </a:solidFill>
            <a:ln>
              <a:solidFill>
                <a:schemeClr val="tx1"/>
              </a:solidFill>
            </a:ln>
            <a:effectLst/>
          </c:spPr>
          <c:invertIfNegative val="0"/>
          <c:cat>
            <c:strRef>
              <c:f>'26'!$C$6:$C$12</c:f>
              <c:strCache>
                <c:ptCount val="7"/>
                <c:pt idx="0">
                  <c:v>2016-17</c:v>
                </c:pt>
                <c:pt idx="1">
                  <c:v>2017-18</c:v>
                </c:pt>
                <c:pt idx="2">
                  <c:v>2018-19</c:v>
                </c:pt>
                <c:pt idx="3">
                  <c:v>2019-20</c:v>
                </c:pt>
                <c:pt idx="4">
                  <c:v>2020-21</c:v>
                </c:pt>
                <c:pt idx="5">
                  <c:v>2021-22</c:v>
                </c:pt>
                <c:pt idx="6">
                  <c:v>2022-23</c:v>
                </c:pt>
              </c:strCache>
            </c:strRef>
          </c:cat>
          <c:val>
            <c:numRef>
              <c:f>'26'!$E$6:$E$12</c:f>
              <c:numCache>
                <c:formatCode>#,##0.0</c:formatCode>
                <c:ptCount val="7"/>
                <c:pt idx="0">
                  <c:v>15.170679126475214</c:v>
                </c:pt>
                <c:pt idx="1">
                  <c:v>24.225807172599083</c:v>
                </c:pt>
                <c:pt idx="2">
                  <c:v>21.648780183756237</c:v>
                </c:pt>
                <c:pt idx="3">
                  <c:v>19.269368431917293</c:v>
                </c:pt>
                <c:pt idx="4">
                  <c:v>16.147228509683103</c:v>
                </c:pt>
                <c:pt idx="5">
                  <c:v>13.780960932494398</c:v>
                </c:pt>
                <c:pt idx="6">
                  <c:v>13.280582751098622</c:v>
                </c:pt>
              </c:numCache>
            </c:numRef>
          </c:val>
          <c:extLst>
            <c:ext xmlns:c16="http://schemas.microsoft.com/office/drawing/2014/chart" uri="{C3380CC4-5D6E-409C-BE32-E72D297353CC}">
              <c16:uniqueId val="{00000001-26E6-463B-BEAD-D337DD625F1A}"/>
            </c:ext>
          </c:extLst>
        </c:ser>
        <c:ser>
          <c:idx val="2"/>
          <c:order val="2"/>
          <c:tx>
            <c:strRef>
              <c:f>'26'!$F$5</c:f>
              <c:strCache>
                <c:ptCount val="1"/>
                <c:pt idx="0">
                  <c:v>E-CIGARETTES</c:v>
                </c:pt>
              </c:strCache>
            </c:strRef>
          </c:tx>
          <c:spPr>
            <a:solidFill>
              <a:srgbClr val="BFBFBF"/>
            </a:solidFill>
            <a:ln>
              <a:solidFill>
                <a:schemeClr val="tx1"/>
              </a:solidFill>
            </a:ln>
            <a:effectLst/>
          </c:spPr>
          <c:invertIfNegative val="0"/>
          <c:dPt>
            <c:idx val="0"/>
            <c:invertIfNegative val="0"/>
            <c:bubble3D val="0"/>
            <c:extLst>
              <c:ext xmlns:c16="http://schemas.microsoft.com/office/drawing/2014/chart" uri="{C3380CC4-5D6E-409C-BE32-E72D297353CC}">
                <c16:uniqueId val="{00000002-26E6-463B-BEAD-D337DD625F1A}"/>
              </c:ext>
            </c:extLst>
          </c:dPt>
          <c:dPt>
            <c:idx val="1"/>
            <c:invertIfNegative val="0"/>
            <c:bubble3D val="0"/>
            <c:extLst>
              <c:ext xmlns:c16="http://schemas.microsoft.com/office/drawing/2014/chart" uri="{C3380CC4-5D6E-409C-BE32-E72D297353CC}">
                <c16:uniqueId val="{00000003-26E6-463B-BEAD-D337DD625F1A}"/>
              </c:ext>
            </c:extLst>
          </c:dPt>
          <c:dPt>
            <c:idx val="2"/>
            <c:invertIfNegative val="0"/>
            <c:bubble3D val="0"/>
            <c:extLst>
              <c:ext xmlns:c16="http://schemas.microsoft.com/office/drawing/2014/chart" uri="{C3380CC4-5D6E-409C-BE32-E72D297353CC}">
                <c16:uniqueId val="{00000004-26E6-463B-BEAD-D337DD625F1A}"/>
              </c:ext>
            </c:extLst>
          </c:dPt>
          <c:cat>
            <c:strRef>
              <c:f>'26'!$C$6:$C$12</c:f>
              <c:strCache>
                <c:ptCount val="7"/>
                <c:pt idx="0">
                  <c:v>2016-17</c:v>
                </c:pt>
                <c:pt idx="1">
                  <c:v>2017-18</c:v>
                </c:pt>
                <c:pt idx="2">
                  <c:v>2018-19</c:v>
                </c:pt>
                <c:pt idx="3">
                  <c:v>2019-20</c:v>
                </c:pt>
                <c:pt idx="4">
                  <c:v>2020-21</c:v>
                </c:pt>
                <c:pt idx="5">
                  <c:v>2021-22</c:v>
                </c:pt>
                <c:pt idx="6">
                  <c:v>2022-23</c:v>
                </c:pt>
              </c:strCache>
            </c:strRef>
          </c:cat>
          <c:val>
            <c:numRef>
              <c:f>'26'!$F$6:$F$12</c:f>
              <c:numCache>
                <c:formatCode>#,##0.0</c:formatCode>
                <c:ptCount val="7"/>
                <c:pt idx="0">
                  <c:v>11.999700689935377</c:v>
                </c:pt>
                <c:pt idx="1">
                  <c:v>25.573479744588084</c:v>
                </c:pt>
                <c:pt idx="2">
                  <c:v>42.524725201976082</c:v>
                </c:pt>
                <c:pt idx="3">
                  <c:v>45.834706942629232</c:v>
                </c:pt>
                <c:pt idx="4">
                  <c:v>55.600606015200604</c:v>
                </c:pt>
                <c:pt idx="5">
                  <c:v>73.8422576456814</c:v>
                </c:pt>
                <c:pt idx="6">
                  <c:v>80.834408197952058</c:v>
                </c:pt>
              </c:numCache>
            </c:numRef>
          </c:val>
          <c:extLst>
            <c:ext xmlns:c16="http://schemas.microsoft.com/office/drawing/2014/chart" uri="{C3380CC4-5D6E-409C-BE32-E72D297353CC}">
              <c16:uniqueId val="{00000005-26E6-463B-BEAD-D337DD625F1A}"/>
            </c:ext>
          </c:extLst>
        </c:ser>
        <c:ser>
          <c:idx val="3"/>
          <c:order val="3"/>
          <c:tx>
            <c:strRef>
              <c:f>'26'!$G$5</c:f>
              <c:strCache>
                <c:ptCount val="1"/>
                <c:pt idx="0">
                  <c:v>FLOOR</c:v>
                </c:pt>
              </c:strCache>
            </c:strRef>
          </c:tx>
          <c:spPr>
            <a:solidFill>
              <a:schemeClr val="bg1"/>
            </a:solidFill>
            <a:ln>
              <a:solidFill>
                <a:schemeClr val="tx1"/>
              </a:solidFill>
            </a:ln>
            <a:effectLst/>
          </c:spPr>
          <c:invertIfNegative val="0"/>
          <c:cat>
            <c:strRef>
              <c:f>'26'!$C$6:$C$12</c:f>
              <c:strCache>
                <c:ptCount val="7"/>
                <c:pt idx="0">
                  <c:v>2016-17</c:v>
                </c:pt>
                <c:pt idx="1">
                  <c:v>2017-18</c:v>
                </c:pt>
                <c:pt idx="2">
                  <c:v>2018-19</c:v>
                </c:pt>
                <c:pt idx="3">
                  <c:v>2019-20</c:v>
                </c:pt>
                <c:pt idx="4">
                  <c:v>2020-21</c:v>
                </c:pt>
                <c:pt idx="5">
                  <c:v>2021-22</c:v>
                </c:pt>
                <c:pt idx="6">
                  <c:v>2022-23</c:v>
                </c:pt>
              </c:strCache>
            </c:strRef>
          </c:cat>
          <c:val>
            <c:numRef>
              <c:f>'26'!$G$6:$G$12</c:f>
              <c:numCache>
                <c:formatCode>#,##0.0</c:formatCode>
                <c:ptCount val="7"/>
                <c:pt idx="0">
                  <c:v>13.1</c:v>
                </c:pt>
                <c:pt idx="1">
                  <c:v>0</c:v>
                </c:pt>
                <c:pt idx="2">
                  <c:v>0</c:v>
                </c:pt>
                <c:pt idx="3">
                  <c:v>0</c:v>
                </c:pt>
                <c:pt idx="4">
                  <c:v>0</c:v>
                </c:pt>
                <c:pt idx="5">
                  <c:v>0</c:v>
                </c:pt>
                <c:pt idx="6">
                  <c:v>0</c:v>
                </c:pt>
              </c:numCache>
            </c:numRef>
          </c:val>
          <c:extLst>
            <c:ext xmlns:c16="http://schemas.microsoft.com/office/drawing/2014/chart" uri="{C3380CC4-5D6E-409C-BE32-E72D297353CC}">
              <c16:uniqueId val="{00000006-26E6-463B-BEAD-D337DD625F1A}"/>
            </c:ext>
          </c:extLst>
        </c:ser>
        <c:dLbls>
          <c:showLegendKey val="0"/>
          <c:showVal val="0"/>
          <c:showCatName val="0"/>
          <c:showSerName val="0"/>
          <c:showPercent val="0"/>
          <c:showBubbleSize val="0"/>
        </c:dLbls>
        <c:gapWidth val="150"/>
        <c:overlap val="100"/>
        <c:axId val="506009448"/>
        <c:axId val="506017320"/>
      </c:barChart>
      <c:catAx>
        <c:axId val="5060094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Fiscal Year</a:t>
                </a:r>
              </a:p>
            </c:rich>
          </c:tx>
          <c:layout>
            <c:manualLayout>
              <c:xMode val="edge"/>
              <c:yMode val="edge"/>
              <c:x val="0.50407415836026281"/>
              <c:y val="0.93074554474819915"/>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6017320"/>
        <c:crosses val="autoZero"/>
        <c:auto val="1"/>
        <c:lblAlgn val="ctr"/>
        <c:lblOffset val="100"/>
        <c:noMultiLvlLbl val="0"/>
      </c:catAx>
      <c:valAx>
        <c:axId val="506017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aseline="0"/>
                  <a:t>Millions of Dollars</a:t>
                </a:r>
              </a:p>
            </c:rich>
          </c:tx>
          <c:layout>
            <c:manualLayout>
              <c:xMode val="edge"/>
              <c:yMode val="edge"/>
              <c:x val="2.5391090585458374E-2"/>
              <c:y val="0.29373028405350865"/>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06009448"/>
        <c:crosses val="autoZero"/>
        <c:crossBetween val="between"/>
      </c:valAx>
    </c:plotArea>
    <c:legend>
      <c:legendPos val="b"/>
      <c:layout>
        <c:manualLayout>
          <c:xMode val="edge"/>
          <c:yMode val="edge"/>
          <c:x val="0.16503940175510451"/>
          <c:y val="0.11137216692864671"/>
          <c:w val="0.24335866710017742"/>
          <c:h val="0.206265219721521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CASH COLLECTIONS</a:t>
            </a:r>
          </a:p>
        </c:rich>
      </c:tx>
      <c:layout>
        <c:manualLayout>
          <c:xMode val="edge"/>
          <c:yMode val="edge"/>
          <c:x val="0.40698618511009477"/>
          <c:y val="1.839084369313447E-2"/>
        </c:manualLayout>
      </c:layout>
      <c:overlay val="0"/>
      <c:spPr>
        <a:noFill/>
        <a:ln>
          <a:noFill/>
        </a:ln>
        <a:effectLst/>
      </c:spPr>
    </c:title>
    <c:autoTitleDeleted val="0"/>
    <c:plotArea>
      <c:layout>
        <c:manualLayout>
          <c:layoutTarget val="inner"/>
          <c:xMode val="edge"/>
          <c:yMode val="edge"/>
          <c:x val="9.5012124843090268E-2"/>
          <c:y val="0.11140522875816995"/>
          <c:w val="0.87983068013237475"/>
          <c:h val="0.69957018871561139"/>
        </c:manualLayout>
      </c:layout>
      <c:barChart>
        <c:barDir val="col"/>
        <c:grouping val="clustered"/>
        <c:varyColors val="0"/>
        <c:ser>
          <c:idx val="0"/>
          <c:order val="0"/>
          <c:tx>
            <c:strRef>
              <c:f>'27'!$D$5</c:f>
              <c:strCache>
                <c:ptCount val="1"/>
                <c:pt idx="0">
                  <c:v>LIQUOR TAX</c:v>
                </c:pt>
              </c:strCache>
            </c:strRef>
          </c:tx>
          <c:spPr>
            <a:solidFill>
              <a:srgbClr val="003C7C"/>
            </a:solidFill>
            <a:ln>
              <a:solidFill>
                <a:schemeClr val="tx1"/>
              </a:solidFill>
            </a:ln>
            <a:effectLst/>
          </c:spPr>
          <c:invertIfNegative val="0"/>
          <c:cat>
            <c:strRef>
              <c:f>'27'!$C$6:$C$25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'27'!$D$6:$D$25</c:f>
              <c:numCache>
                <c:formatCode>#,##0.0</c:formatCode>
                <c:ptCount val="20"/>
                <c:pt idx="0">
                  <c:v>195.179</c:v>
                </c:pt>
                <c:pt idx="1">
                  <c:v>212.50118046000003</c:v>
                </c:pt>
                <c:pt idx="2">
                  <c:v>223.03573250999995</c:v>
                </c:pt>
                <c:pt idx="3">
                  <c:v>239.49370676000007</c:v>
                </c:pt>
                <c:pt idx="4">
                  <c:v>251.13845521999997</c:v>
                </c:pt>
                <c:pt idx="5">
                  <c:v>266.53995741</c:v>
                </c:pt>
                <c:pt idx="6">
                  <c:v>271.01502834000001</c:v>
                </c:pt>
                <c:pt idx="7">
                  <c:v>281.74608390999998</c:v>
                </c:pt>
                <c:pt idx="8">
                  <c:v>298.14419937000002</c:v>
                </c:pt>
                <c:pt idx="9">
                  <c:v>311.24779157999996</c:v>
                </c:pt>
                <c:pt idx="10">
                  <c:v>320.91157974000004</c:v>
                </c:pt>
                <c:pt idx="11">
                  <c:v>334.41369459000003</c:v>
                </c:pt>
                <c:pt idx="12">
                  <c:v>348.05577210999996</c:v>
                </c:pt>
                <c:pt idx="13">
                  <c:v>361.85631699999993</c:v>
                </c:pt>
                <c:pt idx="14">
                  <c:v>371.50751534999995</c:v>
                </c:pt>
                <c:pt idx="15">
                  <c:v>381.87599999999998</c:v>
                </c:pt>
                <c:pt idx="16">
                  <c:v>365.70746753000009</c:v>
                </c:pt>
                <c:pt idx="17">
                  <c:v>415.83937125</c:v>
                </c:pt>
                <c:pt idx="18">
                  <c:v>431.3</c:v>
                </c:pt>
                <c:pt idx="19">
                  <c:v>450.75532502999994</c:v>
                </c:pt>
              </c:numCache>
            </c:numRef>
          </c:val>
          <c:extLst>
            <c:ext xmlns:c16="http://schemas.microsoft.com/office/drawing/2014/chart" uri="{C3380CC4-5D6E-409C-BE32-E72D297353CC}">
              <c16:uniqueId val="{00000000-3C9E-4C6D-ABB8-C61A207077DA}"/>
            </c:ext>
          </c:extLst>
        </c:ser>
        <c:ser>
          <c:idx val="1"/>
          <c:order val="1"/>
          <c:tx>
            <c:strRef>
              <c:f>'27'!$E$5</c:f>
              <c:strCache>
                <c:ptCount val="1"/>
                <c:pt idx="0">
                  <c:v>SUT</c:v>
                </c:pt>
              </c:strCache>
            </c:strRef>
          </c:tx>
          <c:spPr>
            <a:solidFill>
              <a:srgbClr val="D59E0F"/>
            </a:solidFill>
            <a:ln>
              <a:solidFill>
                <a:schemeClr val="tx1"/>
              </a:solidFill>
            </a:ln>
            <a:effectLst/>
          </c:spPr>
          <c:invertIfNegative val="0"/>
          <c:cat>
            <c:strRef>
              <c:f>'27'!$C$6:$C$25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'27'!$E$6:$E$25</c:f>
              <c:numCache>
                <c:formatCode>#,##0.0</c:formatCode>
                <c:ptCount val="20"/>
                <c:pt idx="0">
                  <c:v>75.947878180000018</c:v>
                </c:pt>
                <c:pt idx="1">
                  <c:v>83.015205899999998</c:v>
                </c:pt>
                <c:pt idx="2">
                  <c:v>80.4869123</c:v>
                </c:pt>
                <c:pt idx="3">
                  <c:v>97.639968599999989</c:v>
                </c:pt>
                <c:pt idx="4">
                  <c:v>102.29078877000001</c:v>
                </c:pt>
                <c:pt idx="5">
                  <c:v>108.52410052999998</c:v>
                </c:pt>
                <c:pt idx="6">
                  <c:v>112.08529061999999</c:v>
                </c:pt>
                <c:pt idx="7">
                  <c:v>117.03844997000002</c:v>
                </c:pt>
                <c:pt idx="8">
                  <c:v>123.86926423999999</c:v>
                </c:pt>
                <c:pt idx="9">
                  <c:v>129.23559244999998</c:v>
                </c:pt>
                <c:pt idx="10">
                  <c:v>133.15015979999998</c:v>
                </c:pt>
                <c:pt idx="11">
                  <c:v>138.68653861000001</c:v>
                </c:pt>
                <c:pt idx="12">
                  <c:v>136.12799999999999</c:v>
                </c:pt>
                <c:pt idx="13">
                  <c:v>141.40199999999999</c:v>
                </c:pt>
                <c:pt idx="14">
                  <c:v>145.44800000000001</c:v>
                </c:pt>
                <c:pt idx="15">
                  <c:v>150.4</c:v>
                </c:pt>
                <c:pt idx="16">
                  <c:v>144.5455</c:v>
                </c:pt>
                <c:pt idx="17">
                  <c:v>161.61019999999999</c:v>
                </c:pt>
                <c:pt idx="18">
                  <c:v>169.7</c:v>
                </c:pt>
                <c:pt idx="19">
                  <c:v>176.04670913000001</c:v>
                </c:pt>
              </c:numCache>
            </c:numRef>
          </c:val>
          <c:extLst>
            <c:ext xmlns:c16="http://schemas.microsoft.com/office/drawing/2014/chart" uri="{C3380CC4-5D6E-409C-BE32-E72D297353CC}">
              <c16:uniqueId val="{00000001-3C9E-4C6D-ABB8-C61A207077DA}"/>
            </c:ext>
          </c:extLst>
        </c:ser>
        <c:ser>
          <c:idx val="2"/>
          <c:order val="2"/>
          <c:tx>
            <c:strRef>
              <c:f>'27'!$F$5</c:f>
              <c:strCache>
                <c:ptCount val="1"/>
                <c:pt idx="0">
                  <c:v>PROFITS</c:v>
                </c:pt>
              </c:strCache>
            </c:strRef>
          </c:tx>
          <c:spPr>
            <a:solidFill>
              <a:srgbClr val="BFBFBF"/>
            </a:solidFill>
            <a:ln>
              <a:solidFill>
                <a:schemeClr val="tx1"/>
              </a:solidFill>
            </a:ln>
            <a:effectLst/>
          </c:spPr>
          <c:invertIfNegative val="0"/>
          <c:cat>
            <c:strRef>
              <c:f>'27'!$C$6:$C$25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'27'!$F$6:$F$25</c:f>
              <c:numCache>
                <c:formatCode>#,##0.0</c:formatCode>
                <c:ptCount val="20"/>
                <c:pt idx="0">
                  <c:v>50</c:v>
                </c:pt>
                <c:pt idx="1">
                  <c:v>54.9</c:v>
                </c:pt>
                <c:pt idx="2">
                  <c:v>80</c:v>
                </c:pt>
                <c:pt idx="3">
                  <c:v>150</c:v>
                </c:pt>
                <c:pt idx="4">
                  <c:v>80</c:v>
                </c:pt>
                <c:pt idx="5">
                  <c:v>125</c:v>
                </c:pt>
                <c:pt idx="6">
                  <c:v>105</c:v>
                </c:pt>
                <c:pt idx="7">
                  <c:v>105</c:v>
                </c:pt>
                <c:pt idx="8">
                  <c:v>80</c:v>
                </c:pt>
                <c:pt idx="9">
                  <c:v>80</c:v>
                </c:pt>
                <c:pt idx="10">
                  <c:v>80</c:v>
                </c:pt>
                <c:pt idx="11">
                  <c:v>80</c:v>
                </c:pt>
                <c:pt idx="12">
                  <c:v>0</c:v>
                </c:pt>
                <c:pt idx="13">
                  <c:v>216.4</c:v>
                </c:pt>
                <c:pt idx="14">
                  <c:v>185.1</c:v>
                </c:pt>
                <c:pt idx="15">
                  <c:v>185.1</c:v>
                </c:pt>
                <c:pt idx="16">
                  <c:v>185.1</c:v>
                </c:pt>
                <c:pt idx="17">
                  <c:v>185.1</c:v>
                </c:pt>
                <c:pt idx="18">
                  <c:v>185.1</c:v>
                </c:pt>
                <c:pt idx="19">
                  <c:v>185.1</c:v>
                </c:pt>
              </c:numCache>
            </c:numRef>
          </c:val>
          <c:extLst>
            <c:ext xmlns:c16="http://schemas.microsoft.com/office/drawing/2014/chart" uri="{C3380CC4-5D6E-409C-BE32-E72D297353CC}">
              <c16:uniqueId val="{00000002-3C9E-4C6D-ABB8-C61A207077DA}"/>
            </c:ext>
          </c:extLst>
        </c:ser>
        <c:dLbls>
          <c:showLegendKey val="0"/>
          <c:showVal val="0"/>
          <c:showCatName val="0"/>
          <c:showSerName val="0"/>
          <c:showPercent val="0"/>
          <c:showBubbleSize val="0"/>
        </c:dLbls>
        <c:gapWidth val="64"/>
        <c:overlap val="-27"/>
        <c:axId val="552849776"/>
        <c:axId val="552850432"/>
      </c:barChart>
      <c:catAx>
        <c:axId val="552849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Fiscal Year</a:t>
                </a:r>
              </a:p>
            </c:rich>
          </c:tx>
          <c:layout>
            <c:manualLayout>
              <c:xMode val="edge"/>
              <c:yMode val="edge"/>
              <c:x val="0.50711050340264363"/>
              <c:y val="0.92594434335016984"/>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850432"/>
        <c:crosses val="autoZero"/>
        <c:auto val="1"/>
        <c:lblAlgn val="ctr"/>
        <c:lblOffset val="100"/>
        <c:noMultiLvlLbl val="0"/>
      </c:catAx>
      <c:valAx>
        <c:axId val="552850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Millions of Dollars</a:t>
                </a:r>
              </a:p>
            </c:rich>
          </c:tx>
          <c:layout>
            <c:manualLayout>
              <c:xMode val="edge"/>
              <c:yMode val="edge"/>
              <c:x val="8.9649663357297734E-3"/>
              <c:y val="0.3306551475881929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849776"/>
        <c:crosses val="autoZero"/>
        <c:crossBetween val="between"/>
      </c:valAx>
    </c:plotArea>
    <c:legend>
      <c:legendPos val="t"/>
      <c:layout>
        <c:manualLayout>
          <c:xMode val="edge"/>
          <c:yMode val="edge"/>
          <c:x val="0.3729679224228708"/>
          <c:y val="0.12408927285817137"/>
          <c:w val="0.28600028289876933"/>
          <c:h val="4.85964524412850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HISTORICAL</a:t>
            </a:r>
            <a:r>
              <a:rPr lang="en-US" b="1" baseline="0"/>
              <a:t> PROPORTION OF COLLECTIONS</a:t>
            </a:r>
          </a:p>
        </c:rich>
      </c:tx>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200693663292085E-2"/>
          <c:y val="0.13661141804788213"/>
          <c:w val="0.89142904011998503"/>
          <c:h val="0.65998378712380179"/>
        </c:manualLayout>
      </c:layout>
      <c:barChart>
        <c:barDir val="col"/>
        <c:grouping val="stacked"/>
        <c:varyColors val="0"/>
        <c:ser>
          <c:idx val="0"/>
          <c:order val="0"/>
          <c:tx>
            <c:strRef>
              <c:f>'6'!$D$5</c:f>
              <c:strCache>
                <c:ptCount val="1"/>
                <c:pt idx="0">
                  <c:v>CORP</c:v>
                </c:pt>
              </c:strCache>
            </c:strRef>
          </c:tx>
          <c:spPr>
            <a:solidFill>
              <a:srgbClr val="003C7C"/>
            </a:solidFill>
            <a:ln>
              <a:solidFill>
                <a:schemeClr val="tx1"/>
              </a:solidFill>
            </a:ln>
            <a:effectLst/>
          </c:spPr>
          <c:invertIfNegative val="0"/>
          <c:cat>
            <c:strRef>
              <c:f>'6'!$C$6:$C$25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'6'!$D$6:$D$25</c:f>
              <c:numCache>
                <c:formatCode>0.0%</c:formatCode>
                <c:ptCount val="20"/>
                <c:pt idx="0">
                  <c:v>0.14667993044609717</c:v>
                </c:pt>
                <c:pt idx="1">
                  <c:v>0.15256901991059357</c:v>
                </c:pt>
                <c:pt idx="2">
                  <c:v>0.15814230260797066</c:v>
                </c:pt>
                <c:pt idx="3">
                  <c:v>0.16244573009374821</c:v>
                </c:pt>
                <c:pt idx="4">
                  <c:v>0.15830167785118929</c:v>
                </c:pt>
                <c:pt idx="5">
                  <c:v>0.15795357662954077</c:v>
                </c:pt>
                <c:pt idx="6">
                  <c:v>0.13750857797902702</c:v>
                </c:pt>
                <c:pt idx="7">
                  <c:v>0.14761925888772656</c:v>
                </c:pt>
                <c:pt idx="8">
                  <c:v>0.14872671496372442</c:v>
                </c:pt>
                <c:pt idx="9">
                  <c:v>0.15971911113151058</c:v>
                </c:pt>
                <c:pt idx="10">
                  <c:v>0.15970143521317851</c:v>
                </c:pt>
                <c:pt idx="11">
                  <c:v>0.15922304376051419</c:v>
                </c:pt>
                <c:pt idx="12">
                  <c:v>0.16124631513237644</c:v>
                </c:pt>
                <c:pt idx="13">
                  <c:v>0.15096713187423946</c:v>
                </c:pt>
                <c:pt idx="14">
                  <c:v>0.14142710988040536</c:v>
                </c:pt>
                <c:pt idx="15">
                  <c:v>0.15809330121296969</c:v>
                </c:pt>
                <c:pt idx="16">
                  <c:v>0.14992652239613039</c:v>
                </c:pt>
                <c:pt idx="17">
                  <c:v>0.15680053485953796</c:v>
                </c:pt>
                <c:pt idx="18">
                  <c:v>0.15201207255441254</c:v>
                </c:pt>
                <c:pt idx="19">
                  <c:v>0.18376082153750095</c:v>
                </c:pt>
              </c:numCache>
            </c:numRef>
          </c:val>
          <c:extLst>
            <c:ext xmlns:c16="http://schemas.microsoft.com/office/drawing/2014/chart" uri="{C3380CC4-5D6E-409C-BE32-E72D297353CC}">
              <c16:uniqueId val="{00000000-BDF0-4DD9-9BC0-15DFBCB0F36A}"/>
            </c:ext>
          </c:extLst>
        </c:ser>
        <c:ser>
          <c:idx val="1"/>
          <c:order val="1"/>
          <c:tx>
            <c:strRef>
              <c:f>'6'!$E$5</c:f>
              <c:strCache>
                <c:ptCount val="1"/>
                <c:pt idx="0">
                  <c:v>CONSUMPTION</c:v>
                </c:pt>
              </c:strCache>
            </c:strRef>
          </c:tx>
          <c:spPr>
            <a:solidFill>
              <a:srgbClr val="D59E0F"/>
            </a:solidFill>
            <a:ln>
              <a:solidFill>
                <a:schemeClr val="tx1"/>
              </a:solidFill>
            </a:ln>
            <a:effectLst/>
          </c:spPr>
          <c:invertIfNegative val="0"/>
          <c:cat>
            <c:strRef>
              <c:f>'6'!$C$6:$C$25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'6'!$E$6:$E$25</c:f>
              <c:numCache>
                <c:formatCode>0.0%</c:formatCode>
                <c:ptCount val="20"/>
                <c:pt idx="0">
                  <c:v>0.38576895169484782</c:v>
                </c:pt>
                <c:pt idx="1">
                  <c:v>0.37113410759477217</c:v>
                </c:pt>
                <c:pt idx="2">
                  <c:v>0.36263097259145693</c:v>
                </c:pt>
                <c:pt idx="3">
                  <c:v>0.35097447826462252</c:v>
                </c:pt>
                <c:pt idx="4">
                  <c:v>0.34223770479912835</c:v>
                </c:pt>
                <c:pt idx="5">
                  <c:v>0.3596649665388425</c:v>
                </c:pt>
                <c:pt idx="6">
                  <c:v>0.3364718590364153</c:v>
                </c:pt>
                <c:pt idx="7">
                  <c:v>0.36270041399510544</c:v>
                </c:pt>
                <c:pt idx="8">
                  <c:v>0.3673032731583597</c:v>
                </c:pt>
                <c:pt idx="9">
                  <c:v>0.35795074310567732</c:v>
                </c:pt>
                <c:pt idx="10">
                  <c:v>0.36538193730492091</c:v>
                </c:pt>
                <c:pt idx="11">
                  <c:v>0.35234774737221536</c:v>
                </c:pt>
                <c:pt idx="12">
                  <c:v>0.35854809478596816</c:v>
                </c:pt>
                <c:pt idx="13">
                  <c:v>0.37058949451798623</c:v>
                </c:pt>
                <c:pt idx="14">
                  <c:v>0.34988202536095997</c:v>
                </c:pt>
                <c:pt idx="15">
                  <c:v>0.36587862217515127</c:v>
                </c:pt>
                <c:pt idx="16">
                  <c:v>0.37979767706576989</c:v>
                </c:pt>
                <c:pt idx="17">
                  <c:v>0.35584008908972986</c:v>
                </c:pt>
                <c:pt idx="18">
                  <c:v>0.31976157849195858</c:v>
                </c:pt>
                <c:pt idx="19">
                  <c:v>0.34336623873137889</c:v>
                </c:pt>
              </c:numCache>
            </c:numRef>
          </c:val>
          <c:extLst>
            <c:ext xmlns:c16="http://schemas.microsoft.com/office/drawing/2014/chart" uri="{C3380CC4-5D6E-409C-BE32-E72D297353CC}">
              <c16:uniqueId val="{00000001-BDF0-4DD9-9BC0-15DFBCB0F36A}"/>
            </c:ext>
          </c:extLst>
        </c:ser>
        <c:ser>
          <c:idx val="2"/>
          <c:order val="2"/>
          <c:tx>
            <c:strRef>
              <c:f>'6'!$F$5</c:f>
              <c:strCache>
                <c:ptCount val="1"/>
                <c:pt idx="0">
                  <c:v>PIT</c:v>
                </c:pt>
              </c:strCache>
            </c:strRef>
          </c:tx>
          <c:spPr>
            <a:solidFill>
              <a:schemeClr val="accent3"/>
            </a:solidFill>
            <a:ln>
              <a:solidFill>
                <a:schemeClr val="tx1"/>
              </a:solidFill>
            </a:ln>
            <a:effectLst/>
          </c:spPr>
          <c:invertIfNegative val="0"/>
          <c:val>
            <c:numRef>
              <c:f>'6'!$F$6:$F$25</c:f>
              <c:numCache>
                <c:formatCode>0.0%</c:formatCode>
                <c:ptCount val="20"/>
                <c:pt idx="0">
                  <c:v>0.33878470861452253</c:v>
                </c:pt>
                <c:pt idx="1">
                  <c:v>0.35982384341858814</c:v>
                </c:pt>
                <c:pt idx="2">
                  <c:v>0.36837749981131063</c:v>
                </c:pt>
                <c:pt idx="3">
                  <c:v>0.37383849136956421</c:v>
                </c:pt>
                <c:pt idx="4">
                  <c:v>0.39056561188797811</c:v>
                </c:pt>
                <c:pt idx="5">
                  <c:v>0.3994799555241384</c:v>
                </c:pt>
                <c:pt idx="6">
                  <c:v>0.36055683844040382</c:v>
                </c:pt>
                <c:pt idx="7">
                  <c:v>0.37951861192746522</c:v>
                </c:pt>
                <c:pt idx="8">
                  <c:v>0.39022066741374611</c:v>
                </c:pt>
                <c:pt idx="9">
                  <c:v>0.39694439477741966</c:v>
                </c:pt>
                <c:pt idx="10">
                  <c:v>0.39980575361656961</c:v>
                </c:pt>
                <c:pt idx="11">
                  <c:v>0.39576285922610449</c:v>
                </c:pt>
                <c:pt idx="12">
                  <c:v>0.40470302940572062</c:v>
                </c:pt>
                <c:pt idx="13">
                  <c:v>0.39989811358702754</c:v>
                </c:pt>
                <c:pt idx="14">
                  <c:v>0.38762331047399951</c:v>
                </c:pt>
                <c:pt idx="15">
                  <c:v>0.40437119213095962</c:v>
                </c:pt>
                <c:pt idx="16">
                  <c:v>0.39766560646381238</c:v>
                </c:pt>
                <c:pt idx="17">
                  <c:v>0.40313373684217779</c:v>
                </c:pt>
                <c:pt idx="18">
                  <c:v>0.3765655469431799</c:v>
                </c:pt>
                <c:pt idx="19">
                  <c:v>0.39245825503213688</c:v>
                </c:pt>
              </c:numCache>
            </c:numRef>
          </c:val>
          <c:extLst>
            <c:ext xmlns:c16="http://schemas.microsoft.com/office/drawing/2014/chart" uri="{C3380CC4-5D6E-409C-BE32-E72D297353CC}">
              <c16:uniqueId val="{00000002-BDF0-4DD9-9BC0-15DFBCB0F36A}"/>
            </c:ext>
          </c:extLst>
        </c:ser>
        <c:ser>
          <c:idx val="3"/>
          <c:order val="3"/>
          <c:tx>
            <c:strRef>
              <c:f>'6'!$G$5</c:f>
              <c:strCache>
                <c:ptCount val="1"/>
                <c:pt idx="0">
                  <c:v>OTHER TAX</c:v>
                </c:pt>
              </c:strCache>
            </c:strRef>
          </c:tx>
          <c:spPr>
            <a:solidFill>
              <a:schemeClr val="bg1"/>
            </a:solidFill>
            <a:ln>
              <a:solidFill>
                <a:schemeClr val="tx1"/>
              </a:solidFill>
            </a:ln>
            <a:effectLst/>
          </c:spPr>
          <c:invertIfNegative val="0"/>
          <c:val>
            <c:numRef>
              <c:f>'6'!$G$6:$G$25</c:f>
              <c:numCache>
                <c:formatCode>0.0%</c:formatCode>
                <c:ptCount val="20"/>
                <c:pt idx="0">
                  <c:v>9.4512015376052097E-2</c:v>
                </c:pt>
                <c:pt idx="1">
                  <c:v>9.1954114332160247E-2</c:v>
                </c:pt>
                <c:pt idx="2">
                  <c:v>9.2122874815713462E-2</c:v>
                </c:pt>
                <c:pt idx="3">
                  <c:v>8.4860072577528312E-2</c:v>
                </c:pt>
                <c:pt idx="4">
                  <c:v>8.6162372736007756E-2</c:v>
                </c:pt>
                <c:pt idx="5">
                  <c:v>7.3687057906210038E-2</c:v>
                </c:pt>
                <c:pt idx="6">
                  <c:v>6.6424227285023021E-2</c:v>
                </c:pt>
                <c:pt idx="7">
                  <c:v>7.2463500483400251E-2</c:v>
                </c:pt>
                <c:pt idx="8">
                  <c:v>7.4619666782928223E-2</c:v>
                </c:pt>
                <c:pt idx="9">
                  <c:v>6.5146832336160254E-2</c:v>
                </c:pt>
                <c:pt idx="10">
                  <c:v>5.7315030697762795E-2</c:v>
                </c:pt>
                <c:pt idx="11">
                  <c:v>5.6703861522398896E-2</c:v>
                </c:pt>
                <c:pt idx="12">
                  <c:v>5.4669933883271703E-2</c:v>
                </c:pt>
                <c:pt idx="13">
                  <c:v>4.95995387411996E-2</c:v>
                </c:pt>
                <c:pt idx="14">
                  <c:v>4.6905764985591424E-2</c:v>
                </c:pt>
                <c:pt idx="15">
                  <c:v>4.8661392610384553E-2</c:v>
                </c:pt>
                <c:pt idx="16">
                  <c:v>5.2008707345001931E-2</c:v>
                </c:pt>
                <c:pt idx="17">
                  <c:v>5.421025525125097E-2</c:v>
                </c:pt>
                <c:pt idx="18">
                  <c:v>5.51478257891952E-2</c:v>
                </c:pt>
                <c:pt idx="19">
                  <c:v>5.5017953652608483E-2</c:v>
                </c:pt>
              </c:numCache>
            </c:numRef>
          </c:val>
          <c:extLst>
            <c:ext xmlns:c16="http://schemas.microsoft.com/office/drawing/2014/chart" uri="{C3380CC4-5D6E-409C-BE32-E72D297353CC}">
              <c16:uniqueId val="{00000003-BDF0-4DD9-9BC0-15DFBCB0F36A}"/>
            </c:ext>
          </c:extLst>
        </c:ser>
        <c:ser>
          <c:idx val="4"/>
          <c:order val="4"/>
          <c:tx>
            <c:strRef>
              <c:f>'6'!$H$5</c:f>
              <c:strCache>
                <c:ptCount val="1"/>
                <c:pt idx="0">
                  <c:v>NONTAX</c:v>
                </c:pt>
              </c:strCache>
            </c:strRef>
          </c:tx>
          <c:spPr>
            <a:solidFill>
              <a:srgbClr val="BDD7EE"/>
            </a:solidFill>
            <a:ln>
              <a:solidFill>
                <a:schemeClr val="tx1"/>
              </a:solidFill>
            </a:ln>
            <a:effectLst/>
          </c:spPr>
          <c:invertIfNegative val="0"/>
          <c:val>
            <c:numRef>
              <c:f>'6'!$H$6:$H$25</c:f>
              <c:numCache>
                <c:formatCode>0.0%</c:formatCode>
                <c:ptCount val="20"/>
                <c:pt idx="0">
                  <c:v>3.4254393868480407E-2</c:v>
                </c:pt>
                <c:pt idx="1">
                  <c:v>2.4518914743885931E-2</c:v>
                </c:pt>
                <c:pt idx="2">
                  <c:v>1.8726350173548408E-2</c:v>
                </c:pt>
                <c:pt idx="3">
                  <c:v>2.7881227694536676E-2</c:v>
                </c:pt>
                <c:pt idx="4">
                  <c:v>2.2732632725696547E-2</c:v>
                </c:pt>
                <c:pt idx="5">
                  <c:v>9.214443401268228E-3</c:v>
                </c:pt>
                <c:pt idx="6">
                  <c:v>9.9038497259130859E-2</c:v>
                </c:pt>
                <c:pt idx="7">
                  <c:v>3.7698214706302656E-2</c:v>
                </c:pt>
                <c:pt idx="8">
                  <c:v>1.912967768124154E-2</c:v>
                </c:pt>
                <c:pt idx="9">
                  <c:v>2.0238918649232246E-2</c:v>
                </c:pt>
                <c:pt idx="10">
                  <c:v>1.779584316756825E-2</c:v>
                </c:pt>
                <c:pt idx="11">
                  <c:v>3.5962488118767087E-2</c:v>
                </c:pt>
                <c:pt idx="12">
                  <c:v>2.0832626792663175E-2</c:v>
                </c:pt>
                <c:pt idx="13">
                  <c:v>2.894572127954706E-2</c:v>
                </c:pt>
                <c:pt idx="14">
                  <c:v>7.4161789299043643E-2</c:v>
                </c:pt>
                <c:pt idx="15">
                  <c:v>2.2995491870534915E-2</c:v>
                </c:pt>
                <c:pt idx="16">
                  <c:v>2.0601486729285388E-2</c:v>
                </c:pt>
                <c:pt idx="17">
                  <c:v>3.0015383957303306E-2</c:v>
                </c:pt>
                <c:pt idx="18">
                  <c:v>9.6512976221253752E-2</c:v>
                </c:pt>
                <c:pt idx="19">
                  <c:v>2.5396731046374788E-2</c:v>
                </c:pt>
              </c:numCache>
            </c:numRef>
          </c:val>
          <c:extLst>
            <c:ext xmlns:c16="http://schemas.microsoft.com/office/drawing/2014/chart" uri="{C3380CC4-5D6E-409C-BE32-E72D297353CC}">
              <c16:uniqueId val="{00000004-BDF0-4DD9-9BC0-15DFBCB0F36A}"/>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layout>
            <c:manualLayout>
              <c:xMode val="edge"/>
              <c:yMode val="edge"/>
              <c:x val="0.51097608632254299"/>
              <c:y val="0.900257246849668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7923853268341459"/>
          <c:y val="0.94522610159691167"/>
          <c:w val="0.56254654214734789"/>
          <c:h val="4.85964524412850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CASH COLLECTIONS BY SOURCE</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853619047619049"/>
          <c:y val="0.10547546941247728"/>
          <c:w val="0.8396754780652419"/>
          <c:h val="0.6764993289865916"/>
        </c:manualLayout>
      </c:layout>
      <c:barChart>
        <c:barDir val="col"/>
        <c:grouping val="stacked"/>
        <c:varyColors val="0"/>
        <c:ser>
          <c:idx val="2"/>
          <c:order val="0"/>
          <c:tx>
            <c:strRef>
              <c:f>'28'!$F$5</c:f>
              <c:strCache>
                <c:ptCount val="1"/>
                <c:pt idx="0">
                  <c:v>WITHHOLDING</c:v>
                </c:pt>
              </c:strCache>
            </c:strRef>
          </c:tx>
          <c:spPr>
            <a:solidFill>
              <a:srgbClr val="003C7C"/>
            </a:solidFill>
            <a:ln>
              <a:solidFill>
                <a:schemeClr val="tx1"/>
              </a:solidFill>
            </a:ln>
            <a:effectLst/>
          </c:spPr>
          <c:invertIfNegative val="0"/>
          <c:cat>
            <c:strRef>
              <c:f>'28'!$E$6:$E$25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'28'!$F$6:$F$25</c:f>
              <c:numCache>
                <c:formatCode>#,##0.0</c:formatCode>
                <c:ptCount val="20"/>
                <c:pt idx="0">
                  <c:v>6124.4788594199999</c:v>
                </c:pt>
                <c:pt idx="1">
                  <c:v>6737.6360000000004</c:v>
                </c:pt>
                <c:pt idx="2">
                  <c:v>7094.3530000000001</c:v>
                </c:pt>
                <c:pt idx="3">
                  <c:v>7528.6909999999998</c:v>
                </c:pt>
                <c:pt idx="4">
                  <c:v>7810.9380000000001</c:v>
                </c:pt>
                <c:pt idx="5">
                  <c:v>7798.5870230300006</c:v>
                </c:pt>
                <c:pt idx="6">
                  <c:v>7851.7112468699997</c:v>
                </c:pt>
                <c:pt idx="7">
                  <c:v>8013.4549097199997</c:v>
                </c:pt>
                <c:pt idx="8">
                  <c:v>8296.3282122500004</c:v>
                </c:pt>
                <c:pt idx="9">
                  <c:v>8522.9036079399993</c:v>
                </c:pt>
                <c:pt idx="10">
                  <c:v>8743.8199172900004</c:v>
                </c:pt>
                <c:pt idx="11">
                  <c:v>9071.716856179999</c:v>
                </c:pt>
                <c:pt idx="12">
                  <c:v>9390.9765506299991</c:v>
                </c:pt>
                <c:pt idx="13">
                  <c:v>9614.4555015999995</c:v>
                </c:pt>
                <c:pt idx="14">
                  <c:v>10036.509826119998</c:v>
                </c:pt>
                <c:pt idx="15">
                  <c:v>10443.898793389999</c:v>
                </c:pt>
                <c:pt idx="16">
                  <c:v>10542.75790452</c:v>
                </c:pt>
                <c:pt idx="17">
                  <c:v>10837.97770487</c:v>
                </c:pt>
                <c:pt idx="18">
                  <c:v>12026.24626442</c:v>
                </c:pt>
                <c:pt idx="19">
                  <c:v>12643.794905199997</c:v>
                </c:pt>
              </c:numCache>
            </c:numRef>
          </c:val>
          <c:extLst>
            <c:ext xmlns:c16="http://schemas.microsoft.com/office/drawing/2014/chart" uri="{C3380CC4-5D6E-409C-BE32-E72D297353CC}">
              <c16:uniqueId val="{00000000-AEDF-4DD7-8FC2-6BED5EE81F9E}"/>
            </c:ext>
          </c:extLst>
        </c:ser>
        <c:ser>
          <c:idx val="0"/>
          <c:order val="1"/>
          <c:tx>
            <c:strRef>
              <c:f>'28'!$G$5</c:f>
              <c:strCache>
                <c:ptCount val="1"/>
                <c:pt idx="0">
                  <c:v>ESTIMATED</c:v>
                </c:pt>
              </c:strCache>
            </c:strRef>
          </c:tx>
          <c:spPr>
            <a:solidFill>
              <a:srgbClr val="D59E0F"/>
            </a:solidFill>
            <a:ln>
              <a:solidFill>
                <a:schemeClr val="tx1"/>
              </a:solidFill>
            </a:ln>
            <a:effectLst/>
          </c:spPr>
          <c:invertIfNegative val="0"/>
          <c:cat>
            <c:strRef>
              <c:f>'28'!$E$6:$E$25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'28'!$G$6:$G$25</c:f>
              <c:numCache>
                <c:formatCode>#,##0.0</c:formatCode>
                <c:ptCount val="20"/>
                <c:pt idx="0">
                  <c:v>928.40940139999998</c:v>
                </c:pt>
                <c:pt idx="1">
                  <c:v>1092.56</c:v>
                </c:pt>
                <c:pt idx="2">
                  <c:v>1337.0609999999999</c:v>
                </c:pt>
                <c:pt idx="3">
                  <c:v>1484.7829999999999</c:v>
                </c:pt>
                <c:pt idx="4">
                  <c:v>1695.9390000000001</c:v>
                </c:pt>
                <c:pt idx="5">
                  <c:v>1392.1475844700001</c:v>
                </c:pt>
                <c:pt idx="6">
                  <c:v>1185.9579794600002</c:v>
                </c:pt>
                <c:pt idx="7">
                  <c:v>1380.5340927700001</c:v>
                </c:pt>
                <c:pt idx="8">
                  <c:v>1381.9242497600001</c:v>
                </c:pt>
                <c:pt idx="9">
                  <c:v>1493.6145005799997</c:v>
                </c:pt>
                <c:pt idx="10">
                  <c:v>1493.34319074</c:v>
                </c:pt>
                <c:pt idx="11">
                  <c:v>1641.6953279699999</c:v>
                </c:pt>
                <c:pt idx="12">
                  <c:v>1773.1138418700004</c:v>
                </c:pt>
                <c:pt idx="13">
                  <c:v>1735.6534345799996</c:v>
                </c:pt>
                <c:pt idx="14">
                  <c:v>2019.8918534799996</c:v>
                </c:pt>
                <c:pt idx="15">
                  <c:v>1922.3985888499994</c:v>
                </c:pt>
                <c:pt idx="16">
                  <c:v>1528.5598033199999</c:v>
                </c:pt>
                <c:pt idx="17">
                  <c:v>2559.3316967199999</c:v>
                </c:pt>
                <c:pt idx="18">
                  <c:v>2760.4194183700001</c:v>
                </c:pt>
                <c:pt idx="19">
                  <c:v>2690.8449179800004</c:v>
                </c:pt>
              </c:numCache>
            </c:numRef>
          </c:val>
          <c:extLst>
            <c:ext xmlns:c16="http://schemas.microsoft.com/office/drawing/2014/chart" uri="{C3380CC4-5D6E-409C-BE32-E72D297353CC}">
              <c16:uniqueId val="{00000001-AEDF-4DD7-8FC2-6BED5EE81F9E}"/>
            </c:ext>
          </c:extLst>
        </c:ser>
        <c:ser>
          <c:idx val="1"/>
          <c:order val="2"/>
          <c:tx>
            <c:strRef>
              <c:f>'28'!$H$5</c:f>
              <c:strCache>
                <c:ptCount val="1"/>
                <c:pt idx="0">
                  <c:v>ANNUAL</c:v>
                </c:pt>
              </c:strCache>
            </c:strRef>
          </c:tx>
          <c:spPr>
            <a:solidFill>
              <a:srgbClr val="BFBFBF"/>
            </a:solidFill>
            <a:ln>
              <a:solidFill>
                <a:schemeClr val="tx1"/>
              </a:solidFill>
            </a:ln>
            <a:effectLst/>
          </c:spPr>
          <c:invertIfNegative val="0"/>
          <c:cat>
            <c:strRef>
              <c:f>'28'!$E$6:$E$25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'28'!$H$6:$H$25</c:f>
              <c:numCache>
                <c:formatCode>#,##0.0</c:formatCode>
                <c:ptCount val="20"/>
                <c:pt idx="0">
                  <c:v>680.91532632000008</c:v>
                </c:pt>
                <c:pt idx="1">
                  <c:v>916.596</c:v>
                </c:pt>
                <c:pt idx="2">
                  <c:v>1092.7249999999999</c:v>
                </c:pt>
                <c:pt idx="3">
                  <c:v>1248.145</c:v>
                </c:pt>
                <c:pt idx="4">
                  <c:v>1400.864</c:v>
                </c:pt>
                <c:pt idx="5">
                  <c:v>1007.9117859599999</c:v>
                </c:pt>
                <c:pt idx="6">
                  <c:v>931.06439996000006</c:v>
                </c:pt>
                <c:pt idx="7">
                  <c:v>1041.71671943</c:v>
                </c:pt>
                <c:pt idx="8">
                  <c:v>1122.2749348299999</c:v>
                </c:pt>
                <c:pt idx="9">
                  <c:v>1354.72650086</c:v>
                </c:pt>
                <c:pt idx="10">
                  <c:v>1200.14074039</c:v>
                </c:pt>
                <c:pt idx="11">
                  <c:v>1393.9635887299999</c:v>
                </c:pt>
                <c:pt idx="12">
                  <c:v>1341.8731715599999</c:v>
                </c:pt>
                <c:pt idx="13">
                  <c:v>1314.2642957400001</c:v>
                </c:pt>
                <c:pt idx="14">
                  <c:v>1342.5531945999999</c:v>
                </c:pt>
                <c:pt idx="15">
                  <c:v>1729.2243865900002</c:v>
                </c:pt>
                <c:pt idx="16">
                  <c:v>763.68273913999997</c:v>
                </c:pt>
                <c:pt idx="17">
                  <c:v>2886.07592875</c:v>
                </c:pt>
                <c:pt idx="18">
                  <c:v>3339.02335614</c:v>
                </c:pt>
                <c:pt idx="19">
                  <c:v>2293.4655236500003</c:v>
                </c:pt>
              </c:numCache>
            </c:numRef>
          </c:val>
          <c:extLst>
            <c:ext xmlns:c16="http://schemas.microsoft.com/office/drawing/2014/chart" uri="{C3380CC4-5D6E-409C-BE32-E72D297353CC}">
              <c16:uniqueId val="{00000002-AEDF-4DD7-8FC2-6BED5EE81F9E}"/>
            </c:ext>
          </c:extLst>
        </c:ser>
        <c:dLbls>
          <c:showLegendKey val="0"/>
          <c:showVal val="0"/>
          <c:showCatName val="0"/>
          <c:showSerName val="0"/>
          <c:showPercent val="0"/>
          <c:showBubbleSize val="0"/>
        </c:dLbls>
        <c:gapWidth val="150"/>
        <c:overlap val="100"/>
        <c:axId val="876013376"/>
        <c:axId val="876020592"/>
      </c:barChart>
      <c:catAx>
        <c:axId val="87601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20592"/>
        <c:crosses val="autoZero"/>
        <c:auto val="1"/>
        <c:lblAlgn val="ctr"/>
        <c:lblOffset val="100"/>
        <c:noMultiLvlLbl val="0"/>
      </c:catAx>
      <c:valAx>
        <c:axId val="87602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133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AND TRANSFERS</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9.3295091183179177E-2"/>
          <c:y val="0.104242107561373"/>
          <c:w val="0.8568622100954979"/>
          <c:h val="0.7183820916481698"/>
        </c:manualLayout>
      </c:layout>
      <c:barChart>
        <c:barDir val="col"/>
        <c:grouping val="clustered"/>
        <c:varyColors val="0"/>
        <c:ser>
          <c:idx val="0"/>
          <c:order val="0"/>
          <c:tx>
            <c:strRef>
              <c:f>'33'!$H$5</c:f>
              <c:strCache>
                <c:ptCount val="1"/>
                <c:pt idx="0">
                  <c:v>CASH</c:v>
                </c:pt>
              </c:strCache>
            </c:strRef>
          </c:tx>
          <c:spPr>
            <a:solidFill>
              <a:srgbClr val="003C7C"/>
            </a:solidFill>
            <a:ln>
              <a:solidFill>
                <a:schemeClr val="tx1"/>
              </a:solidFill>
            </a:ln>
            <a:effectLst/>
          </c:spPr>
          <c:invertIfNegative val="0"/>
          <c:cat>
            <c:strRef>
              <c:f>'33'!$G$6:$G$25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'33'!$H$6:$H$25</c:f>
              <c:numCache>
                <c:formatCode>#,##0.0</c:formatCode>
                <c:ptCount val="20"/>
                <c:pt idx="0">
                  <c:v>400.59</c:v>
                </c:pt>
                <c:pt idx="1">
                  <c:v>472.53899999999999</c:v>
                </c:pt>
                <c:pt idx="2">
                  <c:v>552.45031314999994</c:v>
                </c:pt>
                <c:pt idx="3">
                  <c:v>570.99383551000005</c:v>
                </c:pt>
                <c:pt idx="4">
                  <c:v>429.54025361000004</c:v>
                </c:pt>
                <c:pt idx="5">
                  <c:v>294.46446983999999</c:v>
                </c:pt>
                <c:pt idx="6">
                  <c:v>296.03317700000002</c:v>
                </c:pt>
                <c:pt idx="7">
                  <c:v>279.15089147000003</c:v>
                </c:pt>
                <c:pt idx="8">
                  <c:v>292.15239932999998</c:v>
                </c:pt>
                <c:pt idx="9">
                  <c:v>338.74488817000002</c:v>
                </c:pt>
                <c:pt idx="10">
                  <c:v>375.40818440000004</c:v>
                </c:pt>
                <c:pt idx="11">
                  <c:v>413.77895976000002</c:v>
                </c:pt>
                <c:pt idx="12">
                  <c:v>481.71995185000003</c:v>
                </c:pt>
                <c:pt idx="13">
                  <c:v>478.00543053000007</c:v>
                </c:pt>
                <c:pt idx="14">
                  <c:v>514.4407291</c:v>
                </c:pt>
                <c:pt idx="15">
                  <c:v>533.98096799999996</c:v>
                </c:pt>
                <c:pt idx="16">
                  <c:v>497.79232431000003</c:v>
                </c:pt>
                <c:pt idx="17">
                  <c:v>640.23319997999999</c:v>
                </c:pt>
                <c:pt idx="18">
                  <c:v>847.07153079</c:v>
                </c:pt>
                <c:pt idx="19">
                  <c:v>643.83481498000003</c:v>
                </c:pt>
              </c:numCache>
            </c:numRef>
          </c:val>
          <c:extLst>
            <c:ext xmlns:c16="http://schemas.microsoft.com/office/drawing/2014/chart" uri="{C3380CC4-5D6E-409C-BE32-E72D297353CC}">
              <c16:uniqueId val="{00000000-39F6-4239-8815-DE2A89BF7B97}"/>
            </c:ext>
          </c:extLst>
        </c:ser>
        <c:ser>
          <c:idx val="1"/>
          <c:order val="1"/>
          <c:tx>
            <c:strRef>
              <c:f>'33'!$I$5</c:f>
              <c:strCache>
                <c:ptCount val="1"/>
                <c:pt idx="0">
                  <c:v>KRPCF</c:v>
                </c:pt>
              </c:strCache>
            </c:strRef>
          </c:tx>
          <c:spPr>
            <a:solidFill>
              <a:srgbClr val="D59E0F"/>
            </a:solidFill>
            <a:ln>
              <a:solidFill>
                <a:sysClr val="windowText" lastClr="000000"/>
              </a:solidFill>
            </a:ln>
          </c:spPr>
          <c:invertIfNegative val="0"/>
          <c:cat>
            <c:strRef>
              <c:f>'33'!$G$6:$G$25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'33'!$I$6:$I$25</c:f>
              <c:numCache>
                <c:formatCode>#,##0.0</c:formatCode>
                <c:ptCount val="20"/>
                <c:pt idx="0">
                  <c:v>68.455610030000003</c:v>
                </c:pt>
                <c:pt idx="1">
                  <c:v>81.928263750000013</c:v>
                </c:pt>
                <c:pt idx="2">
                  <c:v>96.879041010000009</c:v>
                </c:pt>
                <c:pt idx="3">
                  <c:v>12.41439913</c:v>
                </c:pt>
                <c:pt idx="4">
                  <c:v>77.200411039999992</c:v>
                </c:pt>
                <c:pt idx="5">
                  <c:v>54.028772620000012</c:v>
                </c:pt>
                <c:pt idx="6">
                  <c:v>50.392303309999996</c:v>
                </c:pt>
                <c:pt idx="7">
                  <c:v>50.167066290000001</c:v>
                </c:pt>
                <c:pt idx="8">
                  <c:v>51.202573089999994</c:v>
                </c:pt>
                <c:pt idx="9">
                  <c:v>58.316542549999994</c:v>
                </c:pt>
                <c:pt idx="10">
                  <c:v>64.806493000000003</c:v>
                </c:pt>
                <c:pt idx="11">
                  <c:v>71.84121617000001</c:v>
                </c:pt>
                <c:pt idx="12">
                  <c:v>82.716999999999999</c:v>
                </c:pt>
                <c:pt idx="13">
                  <c:v>86.406000000000006</c:v>
                </c:pt>
                <c:pt idx="14">
                  <c:v>95.100999999999999</c:v>
                </c:pt>
                <c:pt idx="15">
                  <c:v>97.289000000000001</c:v>
                </c:pt>
                <c:pt idx="16">
                  <c:v>99.03208798</c:v>
                </c:pt>
                <c:pt idx="17">
                  <c:v>112.97221526</c:v>
                </c:pt>
                <c:pt idx="18">
                  <c:v>154.18882808999999</c:v>
                </c:pt>
                <c:pt idx="19">
                  <c:v>123.33959849000001</c:v>
                </c:pt>
              </c:numCache>
            </c:numRef>
          </c:val>
          <c:extLst>
            <c:ext xmlns:c16="http://schemas.microsoft.com/office/drawing/2014/chart" uri="{C3380CC4-5D6E-409C-BE32-E72D297353CC}">
              <c16:uniqueId val="{00000001-39F6-4239-8815-DE2A89BF7B97}"/>
            </c:ext>
          </c:extLst>
        </c:ser>
        <c:ser>
          <c:idx val="2"/>
          <c:order val="2"/>
          <c:tx>
            <c:strRef>
              <c:f>'33'!$J$5</c:f>
              <c:strCache>
                <c:ptCount val="1"/>
                <c:pt idx="0">
                  <c:v>HARE</c:v>
                </c:pt>
              </c:strCache>
            </c:strRef>
          </c:tx>
          <c:spPr>
            <a:solidFill>
              <a:srgbClr val="BFBFBF"/>
            </a:solidFill>
            <a:ln>
              <a:solidFill>
                <a:schemeClr val="tx1"/>
              </a:solidFill>
            </a:ln>
            <a:effectLst/>
          </c:spPr>
          <c:invertIfNegative val="0"/>
          <c:cat>
            <c:strRef>
              <c:f>'33'!$G$6:$G$25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'33'!$J$6:$J$25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12.667999999999999</c:v>
                </c:pt>
                <c:pt idx="14">
                  <c:v>17.395</c:v>
                </c:pt>
                <c:pt idx="15">
                  <c:v>25</c:v>
                </c:pt>
                <c:pt idx="16">
                  <c:v>40</c:v>
                </c:pt>
                <c:pt idx="17">
                  <c:v>36.161999999999999</c:v>
                </c:pt>
                <c:pt idx="18">
                  <c:v>40</c:v>
                </c:pt>
                <c:pt idx="19">
                  <c:v>40</c:v>
                </c:pt>
              </c:numCache>
            </c:numRef>
          </c:val>
          <c:extLst>
            <c:ext xmlns:c16="http://schemas.microsoft.com/office/drawing/2014/chart" uri="{C3380CC4-5D6E-409C-BE32-E72D297353CC}">
              <c16:uniqueId val="{00000002-39F6-4239-8815-DE2A89BF7B97}"/>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layout>
            <c:manualLayout>
              <c:xMode val="edge"/>
              <c:yMode val="edge"/>
              <c:x val="0.46306316758154209"/>
              <c:y val="0.9324246865230472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9888138130073442"/>
          <c:y val="0.10621262449761819"/>
          <c:w val="0.20223709416950439"/>
          <c:h val="5.107867150742308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a:t>
            </a:r>
            <a:endParaRPr lang="en-US" b="1"/>
          </a:p>
        </c:rich>
      </c:tx>
      <c:overlay val="0"/>
      <c:spPr>
        <a:noFill/>
        <a:ln>
          <a:noFill/>
        </a:ln>
        <a:effectLst/>
      </c:spPr>
    </c:title>
    <c:autoTitleDeleted val="0"/>
    <c:plotArea>
      <c:layout>
        <c:manualLayout>
          <c:layoutTarget val="inner"/>
          <c:xMode val="edge"/>
          <c:yMode val="edge"/>
          <c:x val="0.11866893745023445"/>
          <c:y val="0.10715780651842173"/>
          <c:w val="0.82957710342386981"/>
          <c:h val="0.71232825604874483"/>
        </c:manualLayout>
      </c:layout>
      <c:barChart>
        <c:barDir val="col"/>
        <c:grouping val="clustered"/>
        <c:varyColors val="0"/>
        <c:ser>
          <c:idx val="0"/>
          <c:order val="0"/>
          <c:tx>
            <c:strRef>
              <c:f>'35'!$I$5</c:f>
              <c:strCache>
                <c:ptCount val="1"/>
                <c:pt idx="0">
                  <c:v>CASH</c:v>
                </c:pt>
              </c:strCache>
            </c:strRef>
          </c:tx>
          <c:spPr>
            <a:solidFill>
              <a:srgbClr val="003C7C"/>
            </a:solidFill>
            <a:ln>
              <a:solidFill>
                <a:schemeClr val="tx1"/>
              </a:solidFill>
            </a:ln>
            <a:effectLst/>
          </c:spPr>
          <c:invertIfNegative val="0"/>
          <c:cat>
            <c:strRef>
              <c:f>'35'!$H$6:$H$25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'35'!$I$6:$I$25</c:f>
              <c:numCache>
                <c:formatCode>#,##0.0</c:formatCode>
                <c:ptCount val="20"/>
                <c:pt idx="0">
                  <c:v>747.625</c:v>
                </c:pt>
                <c:pt idx="1">
                  <c:v>716.14800000000002</c:v>
                </c:pt>
                <c:pt idx="2">
                  <c:v>745.24482490999992</c:v>
                </c:pt>
                <c:pt idx="3">
                  <c:v>756.55342876999998</c:v>
                </c:pt>
                <c:pt idx="4">
                  <c:v>828.62848379999991</c:v>
                </c:pt>
                <c:pt idx="5">
                  <c:v>772.16475710000009</c:v>
                </c:pt>
                <c:pt idx="6">
                  <c:v>753.77813978999995</c:v>
                </c:pt>
                <c:pt idx="7">
                  <c:v>805.21423577000007</c:v>
                </c:pt>
                <c:pt idx="8">
                  <c:v>827.68223441999999</c:v>
                </c:pt>
                <c:pt idx="9">
                  <c:v>845.2582645</c:v>
                </c:pt>
                <c:pt idx="10">
                  <c:v>877.42307225999991</c:v>
                </c:pt>
                <c:pt idx="11">
                  <c:v>1002.25916664</c:v>
                </c:pt>
                <c:pt idx="12">
                  <c:v>962.23354399000004</c:v>
                </c:pt>
                <c:pt idx="13">
                  <c:v>977.92739647000008</c:v>
                </c:pt>
                <c:pt idx="14">
                  <c:v>1019.32327829</c:v>
                </c:pt>
                <c:pt idx="15">
                  <c:v>1053.58755722</c:v>
                </c:pt>
                <c:pt idx="16">
                  <c:v>1082.0379908200002</c:v>
                </c:pt>
                <c:pt idx="17">
                  <c:v>1345.5001779199999</c:v>
                </c:pt>
                <c:pt idx="18">
                  <c:v>1550.4285361300001</c:v>
                </c:pt>
                <c:pt idx="19">
                  <c:v>1524.3800380299999</c:v>
                </c:pt>
              </c:numCache>
            </c:numRef>
          </c:val>
          <c:extLst>
            <c:ext xmlns:c16="http://schemas.microsoft.com/office/drawing/2014/chart" uri="{C3380CC4-5D6E-409C-BE32-E72D297353CC}">
              <c16:uniqueId val="{00000000-E663-4B56-B32C-46FE912EF76D}"/>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a:t>
            </a:r>
            <a:endParaRPr lang="en-US" b="1"/>
          </a:p>
        </c:rich>
      </c:tx>
      <c:overlay val="0"/>
      <c:spPr>
        <a:noFill/>
        <a:ln>
          <a:noFill/>
        </a:ln>
        <a:effectLst/>
      </c:spPr>
    </c:title>
    <c:autoTitleDeleted val="0"/>
    <c:plotArea>
      <c:layout>
        <c:manualLayout>
          <c:layoutTarget val="inner"/>
          <c:xMode val="edge"/>
          <c:yMode val="edge"/>
          <c:x val="0.11866893745023445"/>
          <c:y val="0.10715780651842173"/>
          <c:w val="0.82957710342386981"/>
          <c:h val="0.71232825604874483"/>
        </c:manualLayout>
      </c:layout>
      <c:barChart>
        <c:barDir val="col"/>
        <c:grouping val="clustered"/>
        <c:varyColors val="0"/>
        <c:ser>
          <c:idx val="0"/>
          <c:order val="0"/>
          <c:tx>
            <c:strRef>
              <c:f>'35'!$I$5</c:f>
              <c:strCache>
                <c:ptCount val="1"/>
                <c:pt idx="0">
                  <c:v>CASH</c:v>
                </c:pt>
              </c:strCache>
            </c:strRef>
          </c:tx>
          <c:spPr>
            <a:solidFill>
              <a:srgbClr val="003C7C"/>
            </a:solidFill>
            <a:ln>
              <a:solidFill>
                <a:schemeClr val="tx1"/>
              </a:solidFill>
            </a:ln>
            <a:effectLst/>
          </c:spPr>
          <c:invertIfNegative val="0"/>
          <c:cat>
            <c:strRef>
              <c:f>'35'!$H$6:$H$25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'35'!$I$6:$I$25</c:f>
              <c:numCache>
                <c:formatCode>#,##0.0</c:formatCode>
                <c:ptCount val="20"/>
                <c:pt idx="0">
                  <c:v>747.625</c:v>
                </c:pt>
                <c:pt idx="1">
                  <c:v>716.14800000000002</c:v>
                </c:pt>
                <c:pt idx="2">
                  <c:v>745.24482490999992</c:v>
                </c:pt>
                <c:pt idx="3">
                  <c:v>756.55342876999998</c:v>
                </c:pt>
                <c:pt idx="4">
                  <c:v>828.62848379999991</c:v>
                </c:pt>
                <c:pt idx="5">
                  <c:v>772.16475710000009</c:v>
                </c:pt>
                <c:pt idx="6">
                  <c:v>753.77813978999995</c:v>
                </c:pt>
                <c:pt idx="7">
                  <c:v>805.21423577000007</c:v>
                </c:pt>
                <c:pt idx="8">
                  <c:v>827.68223441999999</c:v>
                </c:pt>
                <c:pt idx="9">
                  <c:v>845.2582645</c:v>
                </c:pt>
                <c:pt idx="10">
                  <c:v>877.42307225999991</c:v>
                </c:pt>
                <c:pt idx="11">
                  <c:v>1002.25916664</c:v>
                </c:pt>
                <c:pt idx="12">
                  <c:v>962.23354399000004</c:v>
                </c:pt>
                <c:pt idx="13">
                  <c:v>977.92739647000008</c:v>
                </c:pt>
                <c:pt idx="14">
                  <c:v>1019.32327829</c:v>
                </c:pt>
                <c:pt idx="15">
                  <c:v>1053.58755722</c:v>
                </c:pt>
                <c:pt idx="16">
                  <c:v>1082.0379908200002</c:v>
                </c:pt>
                <c:pt idx="17">
                  <c:v>1345.5001779199999</c:v>
                </c:pt>
                <c:pt idx="18">
                  <c:v>1550.4285361300001</c:v>
                </c:pt>
                <c:pt idx="19">
                  <c:v>1524.3800380299999</c:v>
                </c:pt>
              </c:numCache>
            </c:numRef>
          </c:val>
          <c:extLst>
            <c:ext xmlns:c16="http://schemas.microsoft.com/office/drawing/2014/chart" uri="{C3380CC4-5D6E-409C-BE32-E72D297353CC}">
              <c16:uniqueId val="{00000000-5908-443F-8BC6-CAC58AFE9D0D}"/>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GENERAL</a:t>
            </a:r>
            <a:r>
              <a:rPr lang="en-US" b="1" baseline="0"/>
              <a:t> FUND CASH</a:t>
            </a:r>
            <a:r>
              <a:rPr lang="en-US" b="1"/>
              <a:t> COLLECTIONS</a:t>
            </a:r>
          </a:p>
        </c:rich>
      </c:tx>
      <c:layout>
        <c:manualLayout>
          <c:xMode val="edge"/>
          <c:yMode val="edge"/>
          <c:x val="0.33685957513127196"/>
          <c:y val="1.5141936829837669E-2"/>
        </c:manualLayout>
      </c:layout>
      <c:overlay val="0"/>
      <c:spPr>
        <a:noFill/>
        <a:ln>
          <a:noFill/>
        </a:ln>
        <a:effectLst/>
      </c:spPr>
    </c:title>
    <c:autoTitleDeleted val="0"/>
    <c:plotArea>
      <c:layout>
        <c:manualLayout>
          <c:layoutTarget val="inner"/>
          <c:xMode val="edge"/>
          <c:yMode val="edge"/>
          <c:x val="0.12491914240597576"/>
          <c:y val="0.11753709108039817"/>
          <c:w val="0.85509909627503145"/>
          <c:h val="0.72010709716561816"/>
        </c:manualLayout>
      </c:layout>
      <c:barChart>
        <c:barDir val="col"/>
        <c:grouping val="stacked"/>
        <c:varyColors val="0"/>
        <c:ser>
          <c:idx val="0"/>
          <c:order val="0"/>
          <c:tx>
            <c:strRef>
              <c:f>'37'!$D$5</c:f>
              <c:strCache>
                <c:ptCount val="1"/>
                <c:pt idx="0">
                  <c:v>TABLE GAMES</c:v>
                </c:pt>
              </c:strCache>
            </c:strRef>
          </c:tx>
          <c:spPr>
            <a:solidFill>
              <a:srgbClr val="003C7C"/>
            </a:solidFill>
            <a:ln>
              <a:solidFill>
                <a:schemeClr val="tx1"/>
              </a:solidFill>
            </a:ln>
            <a:effectLst/>
          </c:spPr>
          <c:invertIfNegative val="0"/>
          <c:cat>
            <c:strRef>
              <c:f>('37'!$C$6,'37'!$C$7:$C$19)</c:f>
              <c:strCache>
                <c:ptCount val="14"/>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strCache>
            </c:strRef>
          </c:cat>
          <c:val>
            <c:numRef>
              <c:f>('37'!$D$6,'37'!$D$7:$D$19)</c:f>
              <c:numCache>
                <c:formatCode>#,##0.0_);\(#,##0.0\)</c:formatCode>
                <c:ptCount val="14"/>
                <c:pt idx="1">
                  <c:v>68.662830889999995</c:v>
                </c:pt>
                <c:pt idx="2">
                  <c:v>95.029103830000011</c:v>
                </c:pt>
                <c:pt idx="3">
                  <c:v>88.679402140000008</c:v>
                </c:pt>
                <c:pt idx="4">
                  <c:v>90.45082763000002</c:v>
                </c:pt>
                <c:pt idx="5">
                  <c:v>95.921223440000006</c:v>
                </c:pt>
                <c:pt idx="6">
                  <c:v>100.20024914</c:v>
                </c:pt>
                <c:pt idx="7">
                  <c:v>120.61146272000001</c:v>
                </c:pt>
                <c:pt idx="8">
                  <c:v>122.85900171999999</c:v>
                </c:pt>
                <c:pt idx="9">
                  <c:v>120.87357321999995</c:v>
                </c:pt>
                <c:pt idx="10">
                  <c:v>89.869329419999985</c:v>
                </c:pt>
                <c:pt idx="11">
                  <c:v>98.253938779999999</c:v>
                </c:pt>
                <c:pt idx="12">
                  <c:v>141.63397283</c:v>
                </c:pt>
                <c:pt idx="13">
                  <c:v>138.33204248000001</c:v>
                </c:pt>
              </c:numCache>
            </c:numRef>
          </c:val>
          <c:extLst>
            <c:ext xmlns:c16="http://schemas.microsoft.com/office/drawing/2014/chart" uri="{C3380CC4-5D6E-409C-BE32-E72D297353CC}">
              <c16:uniqueId val="{00000000-ECC2-4D2E-85AE-01A9FF3D15DB}"/>
            </c:ext>
          </c:extLst>
        </c:ser>
        <c:ser>
          <c:idx val="1"/>
          <c:order val="1"/>
          <c:tx>
            <c:strRef>
              <c:f>'37'!$E$5</c:f>
              <c:strCache>
                <c:ptCount val="1"/>
                <c:pt idx="0">
                  <c:v>FANTASY CONTEST</c:v>
                </c:pt>
              </c:strCache>
            </c:strRef>
          </c:tx>
          <c:spPr>
            <a:solidFill>
              <a:srgbClr val="D59E0F"/>
            </a:solidFill>
            <a:ln>
              <a:solidFill>
                <a:schemeClr val="tx1"/>
              </a:solidFill>
            </a:ln>
            <a:effectLst/>
          </c:spPr>
          <c:invertIfNegative val="0"/>
          <c:dPt>
            <c:idx val="8"/>
            <c:invertIfNegative val="0"/>
            <c:bubble3D val="0"/>
            <c:extLst>
              <c:ext xmlns:c16="http://schemas.microsoft.com/office/drawing/2014/chart" uri="{C3380CC4-5D6E-409C-BE32-E72D297353CC}">
                <c16:uniqueId val="{00000001-ECC2-4D2E-85AE-01A9FF3D15DB}"/>
              </c:ext>
            </c:extLst>
          </c:dPt>
          <c:dPt>
            <c:idx val="9"/>
            <c:invertIfNegative val="0"/>
            <c:bubble3D val="0"/>
            <c:extLst>
              <c:ext xmlns:c16="http://schemas.microsoft.com/office/drawing/2014/chart" uri="{C3380CC4-5D6E-409C-BE32-E72D297353CC}">
                <c16:uniqueId val="{00000002-ECC2-4D2E-85AE-01A9FF3D15DB}"/>
              </c:ext>
            </c:extLst>
          </c:dPt>
          <c:dPt>
            <c:idx val="10"/>
            <c:invertIfNegative val="0"/>
            <c:bubble3D val="0"/>
            <c:extLst>
              <c:ext xmlns:c16="http://schemas.microsoft.com/office/drawing/2014/chart" uri="{C3380CC4-5D6E-409C-BE32-E72D297353CC}">
                <c16:uniqueId val="{00000003-ECC2-4D2E-85AE-01A9FF3D15DB}"/>
              </c:ext>
            </c:extLst>
          </c:dPt>
          <c:cat>
            <c:strRef>
              <c:f>('37'!$C$6,'37'!$C$7:$C$19)</c:f>
              <c:strCache>
                <c:ptCount val="14"/>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strCache>
            </c:strRef>
          </c:cat>
          <c:val>
            <c:numRef>
              <c:f>('37'!$E$6,'37'!$E$7:$E$19)</c:f>
              <c:numCache>
                <c:formatCode>#,##0.0_);\(#,##0.0\)</c:formatCode>
                <c:ptCount val="14"/>
                <c:pt idx="1">
                  <c:v>0</c:v>
                </c:pt>
                <c:pt idx="2">
                  <c:v>0</c:v>
                </c:pt>
                <c:pt idx="3">
                  <c:v>0</c:v>
                </c:pt>
                <c:pt idx="4">
                  <c:v>0</c:v>
                </c:pt>
                <c:pt idx="5">
                  <c:v>0</c:v>
                </c:pt>
                <c:pt idx="6">
                  <c:v>0</c:v>
                </c:pt>
                <c:pt idx="7">
                  <c:v>0</c:v>
                </c:pt>
                <c:pt idx="8">
                  <c:v>0.19975593999999999</c:v>
                </c:pt>
                <c:pt idx="9">
                  <c:v>3.4523185500000011</c:v>
                </c:pt>
                <c:pt idx="10">
                  <c:v>3.2276749400000004</c:v>
                </c:pt>
                <c:pt idx="11">
                  <c:v>4.0026728199999999</c:v>
                </c:pt>
                <c:pt idx="12">
                  <c:v>4.1503217699999997</c:v>
                </c:pt>
                <c:pt idx="13">
                  <c:v>3.1600890599999998</c:v>
                </c:pt>
              </c:numCache>
            </c:numRef>
          </c:val>
          <c:extLst>
            <c:ext xmlns:c16="http://schemas.microsoft.com/office/drawing/2014/chart" uri="{C3380CC4-5D6E-409C-BE32-E72D297353CC}">
              <c16:uniqueId val="{00000004-ECC2-4D2E-85AE-01A9FF3D15DB}"/>
            </c:ext>
          </c:extLst>
        </c:ser>
        <c:ser>
          <c:idx val="2"/>
          <c:order val="2"/>
          <c:tx>
            <c:strRef>
              <c:f>'37'!$F$5</c:f>
              <c:strCache>
                <c:ptCount val="1"/>
                <c:pt idx="0">
                  <c:v>INTERACTIVE GAMING</c:v>
                </c:pt>
              </c:strCache>
            </c:strRef>
          </c:tx>
          <c:spPr>
            <a:solidFill>
              <a:srgbClr val="BFBFBF"/>
            </a:solidFill>
            <a:ln>
              <a:solidFill>
                <a:schemeClr val="tx1"/>
              </a:solidFill>
            </a:ln>
            <a:effectLst/>
          </c:spPr>
          <c:invertIfNegative val="0"/>
          <c:cat>
            <c:strRef>
              <c:f>('37'!$C$6,'37'!$C$7:$C$19)</c:f>
              <c:strCache>
                <c:ptCount val="14"/>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strCache>
            </c:strRef>
          </c:cat>
          <c:val>
            <c:numRef>
              <c:f>('37'!$F$6,'37'!$F$7:$F$19)</c:f>
              <c:numCache>
                <c:formatCode>#,##0.0_);\(#,##0.0\)</c:formatCode>
                <c:ptCount val="14"/>
                <c:pt idx="1">
                  <c:v>0</c:v>
                </c:pt>
                <c:pt idx="2">
                  <c:v>0</c:v>
                </c:pt>
                <c:pt idx="3">
                  <c:v>0</c:v>
                </c:pt>
                <c:pt idx="4">
                  <c:v>0</c:v>
                </c:pt>
                <c:pt idx="5">
                  <c:v>0</c:v>
                </c:pt>
                <c:pt idx="6">
                  <c:v>0</c:v>
                </c:pt>
                <c:pt idx="7">
                  <c:v>0</c:v>
                </c:pt>
                <c:pt idx="8">
                  <c:v>0</c:v>
                </c:pt>
                <c:pt idx="9">
                  <c:v>0</c:v>
                </c:pt>
                <c:pt idx="10">
                  <c:v>11.646066800000003</c:v>
                </c:pt>
                <c:pt idx="11">
                  <c:v>39.97638414</c:v>
                </c:pt>
                <c:pt idx="12">
                  <c:v>52.157825529999997</c:v>
                </c:pt>
                <c:pt idx="13">
                  <c:v>62.584723310000001</c:v>
                </c:pt>
              </c:numCache>
            </c:numRef>
          </c:val>
          <c:extLst>
            <c:ext xmlns:c16="http://schemas.microsoft.com/office/drawing/2014/chart" uri="{C3380CC4-5D6E-409C-BE32-E72D297353CC}">
              <c16:uniqueId val="{00000005-ECC2-4D2E-85AE-01A9FF3D15DB}"/>
            </c:ext>
          </c:extLst>
        </c:ser>
        <c:ser>
          <c:idx val="3"/>
          <c:order val="3"/>
          <c:tx>
            <c:strRef>
              <c:f>'37'!$G$5</c:f>
              <c:strCache>
                <c:ptCount val="1"/>
                <c:pt idx="0">
                  <c:v>SPORTS WAGERING</c:v>
                </c:pt>
              </c:strCache>
            </c:strRef>
          </c:tx>
          <c:spPr>
            <a:solidFill>
              <a:schemeClr val="bg1"/>
            </a:solidFill>
            <a:ln>
              <a:solidFill>
                <a:schemeClr val="tx1"/>
              </a:solidFill>
            </a:ln>
            <a:effectLst/>
          </c:spPr>
          <c:invertIfNegative val="0"/>
          <c:cat>
            <c:strRef>
              <c:f>('37'!$C$6,'37'!$C$7:$C$19)</c:f>
              <c:strCache>
                <c:ptCount val="14"/>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strCache>
            </c:strRef>
          </c:cat>
          <c:val>
            <c:numRef>
              <c:f>('37'!$G$6,'37'!$G$7:$G$19)</c:f>
              <c:numCache>
                <c:formatCode>#,##0.0_);\(#,##0.0\)</c:formatCode>
                <c:ptCount val="14"/>
                <c:pt idx="1">
                  <c:v>0</c:v>
                </c:pt>
                <c:pt idx="2">
                  <c:v>0</c:v>
                </c:pt>
                <c:pt idx="3">
                  <c:v>0</c:v>
                </c:pt>
                <c:pt idx="4">
                  <c:v>0</c:v>
                </c:pt>
                <c:pt idx="5">
                  <c:v>0</c:v>
                </c:pt>
                <c:pt idx="6">
                  <c:v>0</c:v>
                </c:pt>
                <c:pt idx="7">
                  <c:v>0</c:v>
                </c:pt>
                <c:pt idx="8">
                  <c:v>0</c:v>
                </c:pt>
                <c:pt idx="9">
                  <c:v>7.3469785700000001</c:v>
                </c:pt>
                <c:pt idx="10">
                  <c:v>38.278945490000005</c:v>
                </c:pt>
                <c:pt idx="11">
                  <c:v>99.600713349999992</c:v>
                </c:pt>
                <c:pt idx="12">
                  <c:v>109.9150145</c:v>
                </c:pt>
                <c:pt idx="13">
                  <c:v>161.00045900000001</c:v>
                </c:pt>
              </c:numCache>
            </c:numRef>
          </c:val>
          <c:extLst>
            <c:ext xmlns:c16="http://schemas.microsoft.com/office/drawing/2014/chart" uri="{C3380CC4-5D6E-409C-BE32-E72D297353CC}">
              <c16:uniqueId val="{00000006-ECC2-4D2E-85AE-01A9FF3D15DB}"/>
            </c:ext>
          </c:extLst>
        </c:ser>
        <c:ser>
          <c:idx val="4"/>
          <c:order val="4"/>
          <c:tx>
            <c:strRef>
              <c:f>'37'!$H$5</c:f>
              <c:strCache>
                <c:ptCount val="1"/>
                <c:pt idx="0">
                  <c:v>VGTs</c:v>
                </c:pt>
              </c:strCache>
            </c:strRef>
          </c:tx>
          <c:spPr>
            <a:solidFill>
              <a:schemeClr val="accent5">
                <a:lumMod val="40000"/>
                <a:lumOff val="60000"/>
              </a:schemeClr>
            </a:solidFill>
            <a:ln>
              <a:solidFill>
                <a:schemeClr val="tx1"/>
              </a:solidFill>
            </a:ln>
          </c:spPr>
          <c:invertIfNegative val="0"/>
          <c:cat>
            <c:strRef>
              <c:f>('37'!$C$6,'37'!$C$7:$C$19)</c:f>
              <c:strCache>
                <c:ptCount val="14"/>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strCache>
            </c:strRef>
          </c:cat>
          <c:val>
            <c:numRef>
              <c:f>('37'!$H$6,'37'!$H$7:$H$19)</c:f>
              <c:numCache>
                <c:formatCode>#,##0.0_);\(#,##0.0\)</c:formatCode>
                <c:ptCount val="14"/>
                <c:pt idx="1">
                  <c:v>0</c:v>
                </c:pt>
                <c:pt idx="2">
                  <c:v>0</c:v>
                </c:pt>
                <c:pt idx="3">
                  <c:v>0</c:v>
                </c:pt>
                <c:pt idx="4">
                  <c:v>0</c:v>
                </c:pt>
                <c:pt idx="5">
                  <c:v>0</c:v>
                </c:pt>
                <c:pt idx="6">
                  <c:v>0</c:v>
                </c:pt>
                <c:pt idx="7">
                  <c:v>0</c:v>
                </c:pt>
                <c:pt idx="8">
                  <c:v>0</c:v>
                </c:pt>
                <c:pt idx="9">
                  <c:v>0</c:v>
                </c:pt>
                <c:pt idx="10">
                  <c:v>2.52320213</c:v>
                </c:pt>
                <c:pt idx="11">
                  <c:v>12.75954108</c:v>
                </c:pt>
                <c:pt idx="12">
                  <c:v>17.39264962</c:v>
                </c:pt>
                <c:pt idx="13">
                  <c:v>18.087495400000002</c:v>
                </c:pt>
              </c:numCache>
            </c:numRef>
          </c:val>
          <c:extLst>
            <c:ext xmlns:c16="http://schemas.microsoft.com/office/drawing/2014/chart" uri="{C3380CC4-5D6E-409C-BE32-E72D297353CC}">
              <c16:uniqueId val="{00000007-ECC2-4D2E-85AE-01A9FF3D15DB}"/>
            </c:ext>
          </c:extLst>
        </c:ser>
        <c:dLbls>
          <c:showLegendKey val="0"/>
          <c:showVal val="0"/>
          <c:showCatName val="0"/>
          <c:showSerName val="0"/>
          <c:showPercent val="0"/>
          <c:showBubbleSize val="0"/>
        </c:dLbls>
        <c:gapWidth val="150"/>
        <c:overlap val="100"/>
        <c:axId val="506009448"/>
        <c:axId val="506017320"/>
      </c:barChart>
      <c:catAx>
        <c:axId val="5060094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Fiscal Year</a:t>
                </a:r>
              </a:p>
            </c:rich>
          </c:tx>
          <c:layout>
            <c:manualLayout>
              <c:xMode val="edge"/>
              <c:yMode val="edge"/>
              <c:x val="0.50407411019511916"/>
              <c:y val="0.94724030630191847"/>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6017320"/>
        <c:crosses val="autoZero"/>
        <c:auto val="1"/>
        <c:lblAlgn val="ctr"/>
        <c:lblOffset val="50"/>
        <c:noMultiLvlLbl val="0"/>
      </c:catAx>
      <c:valAx>
        <c:axId val="506017320"/>
        <c:scaling>
          <c:orientation val="minMax"/>
          <c:max val="4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Millions of Dollars</a:t>
                </a:r>
              </a:p>
            </c:rich>
          </c:tx>
          <c:layout>
            <c:manualLayout>
              <c:xMode val="edge"/>
              <c:yMode val="edge"/>
              <c:x val="8.3283085980140736E-3"/>
              <c:y val="0.22806282081872636"/>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6009448"/>
        <c:crosses val="autoZero"/>
        <c:crossBetween val="between"/>
      </c:valAx>
    </c:plotArea>
    <c:legend>
      <c:legendPos val="b"/>
      <c:layout>
        <c:manualLayout>
          <c:xMode val="edge"/>
          <c:yMode val="edge"/>
          <c:x val="0.16747692665584429"/>
          <c:y val="0.11993740285787866"/>
          <c:w val="0.27659579616831337"/>
          <c:h val="0.231661995918111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TAX TYPE</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clustered"/>
        <c:varyColors val="0"/>
        <c:ser>
          <c:idx val="0"/>
          <c:order val="0"/>
          <c:tx>
            <c:strRef>
              <c:f>'38'!$J$5</c:f>
              <c:strCache>
                <c:ptCount val="1"/>
                <c:pt idx="0">
                  <c:v>CSFT</c:v>
                </c:pt>
              </c:strCache>
            </c:strRef>
          </c:tx>
          <c:spPr>
            <a:solidFill>
              <a:srgbClr val="003C7C"/>
            </a:solidFill>
            <a:ln>
              <a:solidFill>
                <a:schemeClr val="tx1"/>
              </a:solidFill>
            </a:ln>
            <a:effectLst/>
          </c:spPr>
          <c:invertIfNegative val="0"/>
          <c:cat>
            <c:strRef>
              <c:f>'38'!$I$6:$I$25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'38'!$J$6:$J$25</c:f>
              <c:numCache>
                <c:formatCode>#,##0.0</c:formatCode>
                <c:ptCount val="20"/>
                <c:pt idx="0">
                  <c:v>984.29499999999996</c:v>
                </c:pt>
                <c:pt idx="1">
                  <c:v>1025.904</c:v>
                </c:pt>
                <c:pt idx="2">
                  <c:v>1080.874</c:v>
                </c:pt>
                <c:pt idx="3">
                  <c:v>999.95399999999995</c:v>
                </c:pt>
                <c:pt idx="4">
                  <c:v>1019.942</c:v>
                </c:pt>
                <c:pt idx="5">
                  <c:v>787.70399999999995</c:v>
                </c:pt>
                <c:pt idx="6">
                  <c:v>761.18799999999999</c:v>
                </c:pt>
                <c:pt idx="7">
                  <c:v>819.36300000000006</c:v>
                </c:pt>
                <c:pt idx="8">
                  <c:v>837.24300000000005</c:v>
                </c:pt>
                <c:pt idx="9">
                  <c:v>602.24900000000002</c:v>
                </c:pt>
                <c:pt idx="10">
                  <c:v>320.20699999999999</c:v>
                </c:pt>
                <c:pt idx="11">
                  <c:v>241.58699999999999</c:v>
                </c:pt>
                <c:pt idx="12">
                  <c:v>150.58000000000001</c:v>
                </c:pt>
                <c:pt idx="13">
                  <c:v>33.051000000000002</c:v>
                </c:pt>
                <c:pt idx="14">
                  <c:v>1.8220000000000001</c:v>
                </c:pt>
                <c:pt idx="15">
                  <c:v>-1.254</c:v>
                </c:pt>
                <c:pt idx="16">
                  <c:v>7.8E-2</c:v>
                </c:pt>
                <c:pt idx="17">
                  <c:v>-0.22110387000000001</c:v>
                </c:pt>
                <c:pt idx="18">
                  <c:v>0.14899916999999974</c:v>
                </c:pt>
                <c:pt idx="19">
                  <c:v>-0.37775868999999945</c:v>
                </c:pt>
              </c:numCache>
            </c:numRef>
          </c:val>
          <c:extLst>
            <c:ext xmlns:c16="http://schemas.microsoft.com/office/drawing/2014/chart" uri="{C3380CC4-5D6E-409C-BE32-E72D297353CC}">
              <c16:uniqueId val="{00000000-519F-4630-A131-1BB1AAE69FE2}"/>
            </c:ext>
          </c:extLst>
        </c:ser>
        <c:ser>
          <c:idx val="1"/>
          <c:order val="1"/>
          <c:tx>
            <c:strRef>
              <c:f>'38'!$K$5</c:f>
              <c:strCache>
                <c:ptCount val="1"/>
                <c:pt idx="0">
                  <c:v>NIZ, CRIZ, &amp; MIRP</c:v>
                </c:pt>
              </c:strCache>
            </c:strRef>
          </c:tx>
          <c:spPr>
            <a:solidFill>
              <a:srgbClr val="D59E0F"/>
            </a:solidFill>
            <a:ln>
              <a:solidFill>
                <a:schemeClr val="tx1"/>
              </a:solidFill>
            </a:ln>
            <a:effectLst/>
          </c:spPr>
          <c:invertIfNegative val="0"/>
          <c:cat>
            <c:strRef>
              <c:f>'38'!$I$6:$I$25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'38'!$K$6:$K$25</c:f>
              <c:numCache>
                <c:formatCode>#,##0.0</c:formatCode>
                <c:ptCount val="20"/>
                <c:pt idx="0">
                  <c:v>0</c:v>
                </c:pt>
                <c:pt idx="1">
                  <c:v>0</c:v>
                </c:pt>
                <c:pt idx="2">
                  <c:v>0</c:v>
                </c:pt>
                <c:pt idx="3">
                  <c:v>0</c:v>
                </c:pt>
                <c:pt idx="4">
                  <c:v>0</c:v>
                </c:pt>
                <c:pt idx="5">
                  <c:v>0</c:v>
                </c:pt>
                <c:pt idx="6">
                  <c:v>0</c:v>
                </c:pt>
                <c:pt idx="7">
                  <c:v>0</c:v>
                </c:pt>
                <c:pt idx="8">
                  <c:v>-7.1134434500000001</c:v>
                </c:pt>
                <c:pt idx="9">
                  <c:v>-31.288</c:v>
                </c:pt>
                <c:pt idx="10">
                  <c:v>-46.23</c:v>
                </c:pt>
                <c:pt idx="11">
                  <c:v>-39.621000000000002</c:v>
                </c:pt>
                <c:pt idx="12">
                  <c:v>-24.261999999999997</c:v>
                </c:pt>
                <c:pt idx="13">
                  <c:v>-60.009</c:v>
                </c:pt>
                <c:pt idx="14">
                  <c:v>-49.526000000000003</c:v>
                </c:pt>
                <c:pt idx="15">
                  <c:v>-47.65953356</c:v>
                </c:pt>
                <c:pt idx="16">
                  <c:v>-68.894999999999996</c:v>
                </c:pt>
                <c:pt idx="17">
                  <c:v>-71.602366950000004</c:v>
                </c:pt>
                <c:pt idx="18">
                  <c:v>-93.797257729999984</c:v>
                </c:pt>
                <c:pt idx="19">
                  <c:v>-86.749302830000005</c:v>
                </c:pt>
              </c:numCache>
            </c:numRef>
          </c:val>
          <c:extLst>
            <c:ext xmlns:c16="http://schemas.microsoft.com/office/drawing/2014/chart" uri="{C3380CC4-5D6E-409C-BE32-E72D297353CC}">
              <c16:uniqueId val="{00000001-519F-4630-A131-1BB1AAE69FE2}"/>
            </c:ext>
          </c:extLst>
        </c:ser>
        <c:ser>
          <c:idx val="3"/>
          <c:order val="2"/>
          <c:tx>
            <c:strRef>
              <c:f>'38'!$L$5</c:f>
              <c:strCache>
                <c:ptCount val="1"/>
                <c:pt idx="0">
                  <c:v>ALL OTHER</c:v>
                </c:pt>
              </c:strCache>
            </c:strRef>
          </c:tx>
          <c:spPr>
            <a:solidFill>
              <a:schemeClr val="bg1">
                <a:lumMod val="65000"/>
              </a:schemeClr>
            </a:solidFill>
            <a:ln>
              <a:solidFill>
                <a:schemeClr val="tx1"/>
              </a:solidFill>
            </a:ln>
            <a:effectLst/>
          </c:spPr>
          <c:invertIfNegative val="0"/>
          <c:cat>
            <c:strRef>
              <c:f>'38'!$I$6:$I$25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'38'!$L$6:$L$25</c:f>
              <c:numCache>
                <c:formatCode>#,##0.0</c:formatCode>
                <c:ptCount val="20"/>
                <c:pt idx="0">
                  <c:v>25.018000000000029</c:v>
                </c:pt>
                <c:pt idx="1">
                  <c:v>20.679082789999484</c:v>
                </c:pt>
                <c:pt idx="2">
                  <c:v>3.2023426289999861</c:v>
                </c:pt>
                <c:pt idx="3">
                  <c:v>1.8509999999999991</c:v>
                </c:pt>
                <c:pt idx="4">
                  <c:v>128.23700000000008</c:v>
                </c:pt>
                <c:pt idx="5">
                  <c:v>26.896000000000072</c:v>
                </c:pt>
                <c:pt idx="6">
                  <c:v>25.508000000000038</c:v>
                </c:pt>
                <c:pt idx="7">
                  <c:v>20.153657229999908</c:v>
                </c:pt>
                <c:pt idx="8">
                  <c:v>20.329443450000007</c:v>
                </c:pt>
                <c:pt idx="9">
                  <c:v>22.614227809999978</c:v>
                </c:pt>
                <c:pt idx="10">
                  <c:v>22.360925290000047</c:v>
                </c:pt>
                <c:pt idx="11">
                  <c:v>20.233570750000005</c:v>
                </c:pt>
                <c:pt idx="12">
                  <c:v>18.915632239999976</c:v>
                </c:pt>
                <c:pt idx="13">
                  <c:v>21.181486889999995</c:v>
                </c:pt>
                <c:pt idx="14">
                  <c:v>12.304000000000002</c:v>
                </c:pt>
                <c:pt idx="15">
                  <c:v>25.905533560000002</c:v>
                </c:pt>
                <c:pt idx="16">
                  <c:v>24.512999999999991</c:v>
                </c:pt>
                <c:pt idx="17">
                  <c:v>33.918013310000013</c:v>
                </c:pt>
                <c:pt idx="18">
                  <c:v>42.788659199999984</c:v>
                </c:pt>
                <c:pt idx="19">
                  <c:v>25.084436540000006</c:v>
                </c:pt>
              </c:numCache>
            </c:numRef>
          </c:val>
          <c:extLst>
            <c:ext xmlns:c16="http://schemas.microsoft.com/office/drawing/2014/chart" uri="{C3380CC4-5D6E-409C-BE32-E72D297353CC}">
              <c16:uniqueId val="{00000002-519F-4630-A131-1BB1AAE69FE2}"/>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4736508428148999"/>
          <c:y val="0.11004693583949002"/>
          <c:w val="0.30936735243681512"/>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FISCAL YEAR 2022-23 COLLECTIONS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'40'!$D$5</c:f>
              <c:strCache>
                <c:ptCount val="1"/>
                <c:pt idx="0">
                  <c:v>LIQUID FUELS</c:v>
                </c:pt>
              </c:strCache>
            </c:strRef>
          </c:tx>
          <c:spPr>
            <a:solidFill>
              <a:srgbClr val="003C7C"/>
            </a:solidFill>
            <a:ln>
              <a:solidFill>
                <a:schemeClr val="tx1"/>
              </a:solidFill>
            </a:ln>
            <a:effectLst/>
          </c:spPr>
          <c:invertIfNegative val="0"/>
          <c:cat>
            <c:strRef>
              <c:f>'40'!$C$6:$C$17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'40'!$D$6:$D$17</c:f>
              <c:numCache>
                <c:formatCode>0.0</c:formatCode>
                <c:ptCount val="12"/>
                <c:pt idx="0">
                  <c:v>141.64843671</c:v>
                </c:pt>
                <c:pt idx="1">
                  <c:v>161.15600544</c:v>
                </c:pt>
                <c:pt idx="2">
                  <c:v>152.49399711999996</c:v>
                </c:pt>
                <c:pt idx="3">
                  <c:v>131.39476267000001</c:v>
                </c:pt>
                <c:pt idx="4">
                  <c:v>168.40331033000001</c:v>
                </c:pt>
                <c:pt idx="5">
                  <c:v>128.96450067000001</c:v>
                </c:pt>
                <c:pt idx="6">
                  <c:v>135.43546547</c:v>
                </c:pt>
                <c:pt idx="7">
                  <c:v>156.94414541000003</c:v>
                </c:pt>
                <c:pt idx="8">
                  <c:v>120.06555238000001</c:v>
                </c:pt>
                <c:pt idx="9">
                  <c:v>160.69002467999999</c:v>
                </c:pt>
                <c:pt idx="10">
                  <c:v>168.91164808000002</c:v>
                </c:pt>
                <c:pt idx="11">
                  <c:v>148.69610946999998</c:v>
                </c:pt>
              </c:numCache>
            </c:numRef>
          </c:val>
          <c:extLst>
            <c:ext xmlns:c16="http://schemas.microsoft.com/office/drawing/2014/chart" uri="{C3380CC4-5D6E-409C-BE32-E72D297353CC}">
              <c16:uniqueId val="{00000000-B212-4DD4-A0AF-28CCF87B806F}"/>
            </c:ext>
          </c:extLst>
        </c:ser>
        <c:ser>
          <c:idx val="1"/>
          <c:order val="1"/>
          <c:tx>
            <c:strRef>
              <c:f>'40'!$E$5</c:f>
              <c:strCache>
                <c:ptCount val="1"/>
                <c:pt idx="0">
                  <c:v>LICENSES AND FEES</c:v>
                </c:pt>
              </c:strCache>
            </c:strRef>
          </c:tx>
          <c:spPr>
            <a:solidFill>
              <a:srgbClr val="D59E0F"/>
            </a:solidFill>
            <a:ln>
              <a:solidFill>
                <a:sysClr val="windowText" lastClr="000000"/>
              </a:solidFill>
            </a:ln>
            <a:effectLst/>
          </c:spPr>
          <c:invertIfNegative val="0"/>
          <c:cat>
            <c:strRef>
              <c:f>'40'!$C$6:$C$17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'40'!$E$6:$E$17</c:f>
              <c:numCache>
                <c:formatCode>0.0</c:formatCode>
                <c:ptCount val="12"/>
                <c:pt idx="0">
                  <c:v>96.73289862</c:v>
                </c:pt>
                <c:pt idx="1">
                  <c:v>76.571575449999997</c:v>
                </c:pt>
                <c:pt idx="2">
                  <c:v>95.430017309999997</c:v>
                </c:pt>
                <c:pt idx="3">
                  <c:v>83.624002719999993</c:v>
                </c:pt>
                <c:pt idx="4">
                  <c:v>85.939538940000006</c:v>
                </c:pt>
                <c:pt idx="5">
                  <c:v>67.686060330000004</c:v>
                </c:pt>
                <c:pt idx="6">
                  <c:v>80.761495570000008</c:v>
                </c:pt>
                <c:pt idx="7">
                  <c:v>93.447679770000008</c:v>
                </c:pt>
                <c:pt idx="8">
                  <c:v>114.94067523999999</c:v>
                </c:pt>
                <c:pt idx="9">
                  <c:v>121.42481432000002</c:v>
                </c:pt>
                <c:pt idx="10">
                  <c:v>109.34960022999999</c:v>
                </c:pt>
                <c:pt idx="11">
                  <c:v>91.877250340000003</c:v>
                </c:pt>
              </c:numCache>
            </c:numRef>
          </c:val>
          <c:extLst>
            <c:ext xmlns:c16="http://schemas.microsoft.com/office/drawing/2014/chart" uri="{C3380CC4-5D6E-409C-BE32-E72D297353CC}">
              <c16:uniqueId val="{00000001-B212-4DD4-A0AF-28CCF87B806F}"/>
            </c:ext>
          </c:extLst>
        </c:ser>
        <c:ser>
          <c:idx val="2"/>
          <c:order val="2"/>
          <c:tx>
            <c:strRef>
              <c:f>'40'!$F$5</c:f>
              <c:strCache>
                <c:ptCount val="1"/>
                <c:pt idx="0">
                  <c:v>OTHER MOTOR</c:v>
                </c:pt>
              </c:strCache>
            </c:strRef>
          </c:tx>
          <c:spPr>
            <a:solidFill>
              <a:srgbClr val="BFBFBF"/>
            </a:solidFill>
            <a:ln>
              <a:solidFill>
                <a:schemeClr val="tx1"/>
              </a:solidFill>
            </a:ln>
            <a:effectLst/>
          </c:spPr>
          <c:invertIfNegative val="0"/>
          <c:cat>
            <c:strRef>
              <c:f>'40'!$C$6:$C$17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'40'!$F$6:$F$17</c:f>
              <c:numCache>
                <c:formatCode>0.0</c:formatCode>
                <c:ptCount val="12"/>
                <c:pt idx="0">
                  <c:v>2.5449143899999997</c:v>
                </c:pt>
                <c:pt idx="1">
                  <c:v>1.93694795</c:v>
                </c:pt>
                <c:pt idx="2">
                  <c:v>4.9094167200000003</c:v>
                </c:pt>
                <c:pt idx="3">
                  <c:v>2.6092549799999998</c:v>
                </c:pt>
                <c:pt idx="4">
                  <c:v>2.8934511100000004</c:v>
                </c:pt>
                <c:pt idx="5">
                  <c:v>6.3928693899999995</c:v>
                </c:pt>
                <c:pt idx="6">
                  <c:v>5.9835582299999999</c:v>
                </c:pt>
                <c:pt idx="7">
                  <c:v>6.2824047600000004</c:v>
                </c:pt>
                <c:pt idx="8">
                  <c:v>9.1626291799999997</c:v>
                </c:pt>
                <c:pt idx="9">
                  <c:v>8.9302283800000009</c:v>
                </c:pt>
                <c:pt idx="10">
                  <c:v>2.5313457600000011</c:v>
                </c:pt>
                <c:pt idx="11">
                  <c:v>11.54331007</c:v>
                </c:pt>
              </c:numCache>
            </c:numRef>
          </c:val>
          <c:extLst>
            <c:ext xmlns:c16="http://schemas.microsoft.com/office/drawing/2014/chart" uri="{C3380CC4-5D6E-409C-BE32-E72D297353CC}">
              <c16:uniqueId val="{00000002-B212-4DD4-A0AF-28CCF87B806F}"/>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553522737557492"/>
          <c:y val="0.11110904066331695"/>
          <c:w val="0.49326365454318211"/>
          <c:h val="5.14877745544964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CASH COLLECTIONS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43301674919502"/>
          <c:y val="0.12481908184999441"/>
          <c:w val="0.85494155369754044"/>
          <c:h val="0.66870104080601922"/>
        </c:manualLayout>
      </c:layout>
      <c:barChart>
        <c:barDir val="col"/>
        <c:grouping val="stacked"/>
        <c:varyColors val="0"/>
        <c:ser>
          <c:idx val="0"/>
          <c:order val="0"/>
          <c:tx>
            <c:strRef>
              <c:f>'43'!$H$5</c:f>
              <c:strCache>
                <c:ptCount val="1"/>
                <c:pt idx="0">
                  <c:v>LIQUID FUELS</c:v>
                </c:pt>
              </c:strCache>
            </c:strRef>
          </c:tx>
          <c:spPr>
            <a:solidFill>
              <a:srgbClr val="003C7C"/>
            </a:solidFill>
            <a:ln>
              <a:solidFill>
                <a:schemeClr val="tx1"/>
              </a:solidFill>
            </a:ln>
            <a:effectLst/>
          </c:spPr>
          <c:invertIfNegative val="0"/>
          <c:cat>
            <c:strRef>
              <c:f>'43'!$G$6:$G$25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'43'!$H$6:$H$25</c:f>
              <c:numCache>
                <c:formatCode>#,##0.0</c:formatCode>
                <c:ptCount val="20"/>
                <c:pt idx="0">
                  <c:v>1113.02857604</c:v>
                </c:pt>
                <c:pt idx="1">
                  <c:v>1159.87439133</c:v>
                </c:pt>
                <c:pt idx="2">
                  <c:v>1226.0945994900003</c:v>
                </c:pt>
                <c:pt idx="3">
                  <c:v>1255.3614119400002</c:v>
                </c:pt>
                <c:pt idx="4">
                  <c:v>1236.4636277900001</c:v>
                </c:pt>
                <c:pt idx="5">
                  <c:v>1163.23322076</c:v>
                </c:pt>
                <c:pt idx="6">
                  <c:v>1183.9234038999998</c:v>
                </c:pt>
                <c:pt idx="7">
                  <c:v>1218.63500963</c:v>
                </c:pt>
                <c:pt idx="8">
                  <c:v>1223.9850495999999</c:v>
                </c:pt>
                <c:pt idx="9">
                  <c:v>1223.1408369200001</c:v>
                </c:pt>
                <c:pt idx="10">
                  <c:v>1294.43248214</c:v>
                </c:pt>
                <c:pt idx="11">
                  <c:v>1562.4303637100002</c:v>
                </c:pt>
                <c:pt idx="12">
                  <c:v>1659.1973853399998</c:v>
                </c:pt>
                <c:pt idx="13">
                  <c:v>1732.6595695400001</c:v>
                </c:pt>
                <c:pt idx="14">
                  <c:v>1846.4028316199999</c:v>
                </c:pt>
                <c:pt idx="15">
                  <c:v>1837.1840377499998</c:v>
                </c:pt>
                <c:pt idx="16">
                  <c:v>1708.4379394</c:v>
                </c:pt>
                <c:pt idx="17">
                  <c:v>1656.3590093799999</c:v>
                </c:pt>
                <c:pt idx="18">
                  <c:v>1746.9698690099999</c:v>
                </c:pt>
                <c:pt idx="19">
                  <c:v>1774.8039584300002</c:v>
                </c:pt>
              </c:numCache>
            </c:numRef>
          </c:val>
          <c:extLst>
            <c:ext xmlns:c16="http://schemas.microsoft.com/office/drawing/2014/chart" uri="{C3380CC4-5D6E-409C-BE32-E72D297353CC}">
              <c16:uniqueId val="{00000000-A64A-4944-BB35-310EE9CB5C76}"/>
            </c:ext>
          </c:extLst>
        </c:ser>
        <c:ser>
          <c:idx val="1"/>
          <c:order val="1"/>
          <c:tx>
            <c:strRef>
              <c:f>'43'!$I$5</c:f>
              <c:strCache>
                <c:ptCount val="1"/>
                <c:pt idx="0">
                  <c:v>LICENSES AND FEES</c:v>
                </c:pt>
              </c:strCache>
            </c:strRef>
          </c:tx>
          <c:spPr>
            <a:solidFill>
              <a:srgbClr val="D59E0F"/>
            </a:solidFill>
            <a:ln>
              <a:solidFill>
                <a:schemeClr val="tx1"/>
              </a:solidFill>
            </a:ln>
            <a:effectLst/>
          </c:spPr>
          <c:invertIfNegative val="0"/>
          <c:cat>
            <c:strRef>
              <c:f>'43'!$G$6:$G$25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'43'!$I$6:$I$25</c:f>
              <c:numCache>
                <c:formatCode>#,##0.0</c:formatCode>
                <c:ptCount val="20"/>
                <c:pt idx="0">
                  <c:v>843.17321684000001</c:v>
                </c:pt>
                <c:pt idx="1">
                  <c:v>876.89687709199995</c:v>
                </c:pt>
                <c:pt idx="2">
                  <c:v>877.81258355999978</c:v>
                </c:pt>
                <c:pt idx="3">
                  <c:v>870.03802125000004</c:v>
                </c:pt>
                <c:pt idx="4">
                  <c:v>872.06301144999998</c:v>
                </c:pt>
                <c:pt idx="5">
                  <c:v>883.84627742000009</c:v>
                </c:pt>
                <c:pt idx="6">
                  <c:v>857.66526199000009</c:v>
                </c:pt>
                <c:pt idx="7">
                  <c:v>891.55144457000006</c:v>
                </c:pt>
                <c:pt idx="8">
                  <c:v>892.58600999999999</c:v>
                </c:pt>
                <c:pt idx="9">
                  <c:v>892.51690355999995</c:v>
                </c:pt>
                <c:pt idx="10">
                  <c:v>893.88461441000004</c:v>
                </c:pt>
                <c:pt idx="11">
                  <c:v>950.80701391999992</c:v>
                </c:pt>
                <c:pt idx="12">
                  <c:v>962.67836467999996</c:v>
                </c:pt>
                <c:pt idx="13">
                  <c:v>1000.52878661</c:v>
                </c:pt>
                <c:pt idx="14">
                  <c:v>1045.5960164799999</c:v>
                </c:pt>
                <c:pt idx="15">
                  <c:v>992.38855042</c:v>
                </c:pt>
                <c:pt idx="16">
                  <c:v>954.04429028000004</c:v>
                </c:pt>
                <c:pt idx="17">
                  <c:v>1151.3544952899999</c:v>
                </c:pt>
                <c:pt idx="18">
                  <c:v>1126.5747568900001</c:v>
                </c:pt>
                <c:pt idx="19">
                  <c:v>1117.7856088400001</c:v>
                </c:pt>
              </c:numCache>
            </c:numRef>
          </c:val>
          <c:extLst>
            <c:ext xmlns:c16="http://schemas.microsoft.com/office/drawing/2014/chart" uri="{C3380CC4-5D6E-409C-BE32-E72D297353CC}">
              <c16:uniqueId val="{00000001-A64A-4944-BB35-310EE9CB5C76}"/>
            </c:ext>
          </c:extLst>
        </c:ser>
        <c:ser>
          <c:idx val="2"/>
          <c:order val="2"/>
          <c:tx>
            <c:strRef>
              <c:f>'43'!$J$5</c:f>
              <c:strCache>
                <c:ptCount val="1"/>
                <c:pt idx="0">
                  <c:v>OTHER MOTOR</c:v>
                </c:pt>
              </c:strCache>
            </c:strRef>
          </c:tx>
          <c:spPr>
            <a:solidFill>
              <a:srgbClr val="BFBFBF"/>
            </a:solidFill>
            <a:ln>
              <a:solidFill>
                <a:schemeClr val="tx1"/>
              </a:solidFill>
            </a:ln>
            <a:effectLst/>
          </c:spPr>
          <c:invertIfNegative val="0"/>
          <c:cat>
            <c:strRef>
              <c:f>'43'!$G$6:$G$25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'43'!$J$6:$J$25</c:f>
              <c:numCache>
                <c:formatCode>#,##0.0</c:formatCode>
                <c:ptCount val="20"/>
                <c:pt idx="0">
                  <c:v>129.408540773</c:v>
                </c:pt>
                <c:pt idx="1">
                  <c:v>120.10128955</c:v>
                </c:pt>
                <c:pt idx="2">
                  <c:v>161.98484607000003</c:v>
                </c:pt>
                <c:pt idx="3">
                  <c:v>165.3765856</c:v>
                </c:pt>
                <c:pt idx="4">
                  <c:v>559.39886919000003</c:v>
                </c:pt>
                <c:pt idx="5">
                  <c:v>509.66424239000003</c:v>
                </c:pt>
                <c:pt idx="6">
                  <c:v>599.47743861000004</c:v>
                </c:pt>
                <c:pt idx="7">
                  <c:v>411.08863954999998</c:v>
                </c:pt>
                <c:pt idx="8">
                  <c:v>297.64372860999998</c:v>
                </c:pt>
                <c:pt idx="9">
                  <c:v>300.58099324</c:v>
                </c:pt>
                <c:pt idx="10">
                  <c:v>258.44693118999999</c:v>
                </c:pt>
                <c:pt idx="11">
                  <c:v>98.274195730000002</c:v>
                </c:pt>
                <c:pt idx="12">
                  <c:v>35.673066699999993</c:v>
                </c:pt>
                <c:pt idx="13">
                  <c:v>25.340797169999998</c:v>
                </c:pt>
                <c:pt idx="14">
                  <c:v>56.492894769999999</c:v>
                </c:pt>
                <c:pt idx="15">
                  <c:v>19.678428200000003</c:v>
                </c:pt>
                <c:pt idx="16">
                  <c:v>0.99697168999999997</c:v>
                </c:pt>
                <c:pt idx="17">
                  <c:v>17.855136169999998</c:v>
                </c:pt>
                <c:pt idx="18">
                  <c:v>9.8398871799999981</c:v>
                </c:pt>
                <c:pt idx="19">
                  <c:v>65.720330920000009</c:v>
                </c:pt>
              </c:numCache>
            </c:numRef>
          </c:val>
          <c:extLst>
            <c:ext xmlns:c16="http://schemas.microsoft.com/office/drawing/2014/chart" uri="{C3380CC4-5D6E-409C-BE32-E72D297353CC}">
              <c16:uniqueId val="{00000002-A64A-4944-BB35-310EE9CB5C76}"/>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4686375566690527"/>
          <c:y val="0.14256009777129414"/>
          <c:w val="0.50223208462578539"/>
          <c:h val="5.611010371443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REFUNDS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'44'!$D$5</c:f>
              <c:strCache>
                <c:ptCount val="1"/>
                <c:pt idx="0">
                  <c:v>OCFT</c:v>
                </c:pt>
              </c:strCache>
            </c:strRef>
          </c:tx>
          <c:spPr>
            <a:solidFill>
              <a:srgbClr val="003C7C"/>
            </a:solidFill>
            <a:ln>
              <a:solidFill>
                <a:schemeClr val="tx1"/>
              </a:solidFill>
            </a:ln>
            <a:effectLst/>
          </c:spPr>
          <c:invertIfNegative val="0"/>
          <c:cat>
            <c:strRef>
              <c:f>'44'!$C$6:$C$25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'44'!$D$6:$D$25</c:f>
              <c:numCache>
                <c:formatCode>0.0</c:formatCode>
                <c:ptCount val="20"/>
                <c:pt idx="0">
                  <c:v>1.1779999999999999</c:v>
                </c:pt>
                <c:pt idx="1">
                  <c:v>1.3294786100000002</c:v>
                </c:pt>
                <c:pt idx="2">
                  <c:v>1.52</c:v>
                </c:pt>
                <c:pt idx="3">
                  <c:v>2.4926815100000006</c:v>
                </c:pt>
                <c:pt idx="4">
                  <c:v>2.4510000000000001</c:v>
                </c:pt>
                <c:pt idx="5">
                  <c:v>1.7088039699999999</c:v>
                </c:pt>
                <c:pt idx="6">
                  <c:v>1.54032182</c:v>
                </c:pt>
                <c:pt idx="7">
                  <c:v>2.10618419</c:v>
                </c:pt>
                <c:pt idx="8">
                  <c:v>1.8956994199999999</c:v>
                </c:pt>
                <c:pt idx="9">
                  <c:v>2.1603292349999998</c:v>
                </c:pt>
                <c:pt idx="10">
                  <c:v>1.89715291</c:v>
                </c:pt>
                <c:pt idx="11">
                  <c:v>3.3009847300000001</c:v>
                </c:pt>
                <c:pt idx="12">
                  <c:v>2.8590035299999998</c:v>
                </c:pt>
                <c:pt idx="13">
                  <c:v>4.5315404799999994</c:v>
                </c:pt>
                <c:pt idx="14">
                  <c:v>3.2916373500000002</c:v>
                </c:pt>
                <c:pt idx="15">
                  <c:v>2.5652386800000002</c:v>
                </c:pt>
                <c:pt idx="16">
                  <c:v>3.19114056</c:v>
                </c:pt>
                <c:pt idx="17">
                  <c:v>7.0515118299999999</c:v>
                </c:pt>
                <c:pt idx="18">
                  <c:v>9.6998440499999976</c:v>
                </c:pt>
                <c:pt idx="19">
                  <c:v>2.4928002999999999</c:v>
                </c:pt>
              </c:numCache>
            </c:numRef>
          </c:val>
          <c:extLst>
            <c:ext xmlns:c16="http://schemas.microsoft.com/office/drawing/2014/chart" uri="{C3380CC4-5D6E-409C-BE32-E72D297353CC}">
              <c16:uniqueId val="{00000000-B280-4DFA-AEC2-FEBCD87DD6F6}"/>
            </c:ext>
          </c:extLst>
        </c:ser>
        <c:ser>
          <c:idx val="1"/>
          <c:order val="1"/>
          <c:tx>
            <c:strRef>
              <c:f>'44'!$E$5</c:f>
              <c:strCache>
                <c:ptCount val="1"/>
                <c:pt idx="0">
                  <c:v>MCRT/IFTA</c:v>
                </c:pt>
              </c:strCache>
            </c:strRef>
          </c:tx>
          <c:spPr>
            <a:solidFill>
              <a:srgbClr val="D59E0F"/>
            </a:solidFill>
            <a:ln>
              <a:solidFill>
                <a:schemeClr val="tx1"/>
              </a:solidFill>
            </a:ln>
            <a:effectLst/>
          </c:spPr>
          <c:invertIfNegative val="0"/>
          <c:cat>
            <c:strRef>
              <c:f>'44'!$C$6:$C$25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'44'!$E$6:$E$25</c:f>
              <c:numCache>
                <c:formatCode>0.0</c:formatCode>
                <c:ptCount val="20"/>
                <c:pt idx="0">
                  <c:v>3.8820000000000001</c:v>
                </c:pt>
                <c:pt idx="1">
                  <c:v>3.9468756399999996</c:v>
                </c:pt>
                <c:pt idx="2">
                  <c:v>7.5890000000000004</c:v>
                </c:pt>
                <c:pt idx="3">
                  <c:v>7.7920087699999998</c:v>
                </c:pt>
                <c:pt idx="4">
                  <c:v>7.46</c:v>
                </c:pt>
                <c:pt idx="5">
                  <c:v>6.2506806500000005</c:v>
                </c:pt>
                <c:pt idx="6">
                  <c:v>6.1076300000000003</c:v>
                </c:pt>
                <c:pt idx="7">
                  <c:v>5.9043316599999995</c:v>
                </c:pt>
                <c:pt idx="8">
                  <c:v>5.8707509299999998</c:v>
                </c:pt>
                <c:pt idx="9">
                  <c:v>5.2692100900000005</c:v>
                </c:pt>
                <c:pt idx="10">
                  <c:v>6.8812341999999997</c:v>
                </c:pt>
                <c:pt idx="11">
                  <c:v>12.113223319999999</c:v>
                </c:pt>
                <c:pt idx="12">
                  <c:v>18.222290739999998</c:v>
                </c:pt>
                <c:pt idx="13">
                  <c:v>18.60749474</c:v>
                </c:pt>
                <c:pt idx="14">
                  <c:v>17.058074300000001</c:v>
                </c:pt>
                <c:pt idx="15">
                  <c:v>21.1500685</c:v>
                </c:pt>
                <c:pt idx="16">
                  <c:v>19.528455739999998</c:v>
                </c:pt>
                <c:pt idx="17">
                  <c:v>16.392033210000001</c:v>
                </c:pt>
                <c:pt idx="18">
                  <c:v>15.935784730000002</c:v>
                </c:pt>
                <c:pt idx="19">
                  <c:v>15.205617269999999</c:v>
                </c:pt>
              </c:numCache>
            </c:numRef>
          </c:val>
          <c:extLst>
            <c:ext xmlns:c16="http://schemas.microsoft.com/office/drawing/2014/chart" uri="{C3380CC4-5D6E-409C-BE32-E72D297353CC}">
              <c16:uniqueId val="{00000001-B280-4DFA-AEC2-FEBCD87DD6F6}"/>
            </c:ext>
          </c:extLst>
        </c:ser>
        <c:ser>
          <c:idx val="2"/>
          <c:order val="2"/>
          <c:tx>
            <c:strRef>
              <c:f>'44'!$F$5</c:f>
              <c:strCache>
                <c:ptCount val="1"/>
                <c:pt idx="0">
                  <c:v>MISC</c:v>
                </c:pt>
              </c:strCache>
            </c:strRef>
          </c:tx>
          <c:spPr>
            <a:solidFill>
              <a:srgbClr val="BFBFBF"/>
            </a:solidFill>
            <a:ln>
              <a:solidFill>
                <a:sysClr val="windowText" lastClr="000000"/>
              </a:solidFill>
            </a:ln>
            <a:effectLst/>
          </c:spPr>
          <c:invertIfNegative val="0"/>
          <c:cat>
            <c:strRef>
              <c:f>'44'!$C$6:$C$25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'44'!$F$6:$F$25</c:f>
              <c:numCache>
                <c:formatCode>0.0</c:formatCode>
                <c:ptCount val="20"/>
                <c:pt idx="0">
                  <c:v>3.5219999999999998</c:v>
                </c:pt>
                <c:pt idx="1">
                  <c:v>1.9390000000000001</c:v>
                </c:pt>
                <c:pt idx="2">
                  <c:v>2.33</c:v>
                </c:pt>
                <c:pt idx="3">
                  <c:v>2.1819005699999998</c:v>
                </c:pt>
                <c:pt idx="4">
                  <c:v>2.298</c:v>
                </c:pt>
                <c:pt idx="5">
                  <c:v>2.0816735400000002</c:v>
                </c:pt>
                <c:pt idx="6">
                  <c:v>2.236364</c:v>
                </c:pt>
                <c:pt idx="7">
                  <c:v>2.6186808899999998</c:v>
                </c:pt>
                <c:pt idx="8">
                  <c:v>2.2376065499999997</c:v>
                </c:pt>
                <c:pt idx="9">
                  <c:v>2.6625005699999997</c:v>
                </c:pt>
                <c:pt idx="10">
                  <c:v>2.7161080300000005</c:v>
                </c:pt>
                <c:pt idx="11">
                  <c:v>3.9103242300000001</c:v>
                </c:pt>
                <c:pt idx="12">
                  <c:v>4.4003746699999988</c:v>
                </c:pt>
                <c:pt idx="13">
                  <c:v>4.7007548200000002</c:v>
                </c:pt>
                <c:pt idx="14">
                  <c:v>5.5896393900000003</c:v>
                </c:pt>
                <c:pt idx="15">
                  <c:v>5.1050633400000001</c:v>
                </c:pt>
                <c:pt idx="16">
                  <c:v>4.3515902100000003</c:v>
                </c:pt>
                <c:pt idx="17">
                  <c:v>7.9910320800000001</c:v>
                </c:pt>
                <c:pt idx="18">
                  <c:v>5.2432544800000009</c:v>
                </c:pt>
                <c:pt idx="19">
                  <c:v>6.1456145400000004</c:v>
                </c:pt>
              </c:numCache>
            </c:numRef>
          </c:val>
          <c:extLst>
            <c:ext xmlns:c16="http://schemas.microsoft.com/office/drawing/2014/chart" uri="{C3380CC4-5D6E-409C-BE32-E72D297353CC}">
              <c16:uniqueId val="{00000002-B280-4DFA-AEC2-FEBCD87DD6F6}"/>
            </c:ext>
          </c:extLst>
        </c:ser>
        <c:dLbls>
          <c:showLegendKey val="0"/>
          <c:showVal val="0"/>
          <c:showCatName val="0"/>
          <c:showSerName val="0"/>
          <c:showPercent val="0"/>
          <c:showBubbleSize val="0"/>
        </c:dLbls>
        <c:gapWidth val="150"/>
        <c:overlap val="100"/>
        <c:axId val="944735784"/>
        <c:axId val="944743656"/>
      </c:barChart>
      <c:catAx>
        <c:axId val="944735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43656"/>
        <c:crosses val="autoZero"/>
        <c:auto val="1"/>
        <c:lblAlgn val="ctr"/>
        <c:lblOffset val="100"/>
        <c:noMultiLvlLbl val="0"/>
      </c:catAx>
      <c:valAx>
        <c:axId val="944743656"/>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35784"/>
        <c:crosses val="autoZero"/>
        <c:crossBetween val="between"/>
      </c:valAx>
      <c:spPr>
        <a:noFill/>
        <a:ln>
          <a:noFill/>
        </a:ln>
        <a:effectLst/>
      </c:spPr>
    </c:plotArea>
    <c:legend>
      <c:legendPos val="t"/>
      <c:layout>
        <c:manualLayout>
          <c:xMode val="edge"/>
          <c:yMode val="edge"/>
          <c:x val="0.37778154528014213"/>
          <c:y val="0.10460869565217393"/>
          <c:w val="0.24443690943971574"/>
          <c:h val="4.891338582677166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kern="1200" spc="0" baseline="0">
                <a:solidFill>
                  <a:srgbClr val="595959"/>
                </a:solidFill>
                <a:effectLst/>
                <a:latin typeface="+mn-lt"/>
                <a:ea typeface="+mn-ea"/>
                <a:cs typeface="+mn-cs"/>
              </a:rPr>
              <a:t>COLLECTIONS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'45'!$D$5</c:f>
              <c:strCache>
                <c:ptCount val="1"/>
                <c:pt idx="0">
                  <c:v>CORP</c:v>
                </c:pt>
              </c:strCache>
            </c:strRef>
          </c:tx>
          <c:spPr>
            <a:solidFill>
              <a:srgbClr val="003C7C"/>
            </a:solidFill>
            <a:ln>
              <a:solidFill>
                <a:srgbClr val="000000"/>
              </a:solidFill>
            </a:ln>
            <a:effectLst/>
          </c:spPr>
          <c:invertIfNegative val="0"/>
          <c:cat>
            <c:strRef>
              <c:f>'45'!$C$6:$C$25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'45'!$D$6:$D$25</c:f>
              <c:numCache>
                <c:formatCode>#,##0.0</c:formatCode>
                <c:ptCount val="20"/>
                <c:pt idx="0">
                  <c:v>198.6</c:v>
                </c:pt>
                <c:pt idx="1">
                  <c:v>233</c:v>
                </c:pt>
                <c:pt idx="2">
                  <c:v>315</c:v>
                </c:pt>
                <c:pt idx="3">
                  <c:v>276.5</c:v>
                </c:pt>
                <c:pt idx="4">
                  <c:v>386.1</c:v>
                </c:pt>
                <c:pt idx="5">
                  <c:v>194.8</c:v>
                </c:pt>
                <c:pt idx="6">
                  <c:v>195.9</c:v>
                </c:pt>
                <c:pt idx="7">
                  <c:v>157.9</c:v>
                </c:pt>
                <c:pt idx="8">
                  <c:v>176.7</c:v>
                </c:pt>
                <c:pt idx="9">
                  <c:v>143.69999999999999</c:v>
                </c:pt>
                <c:pt idx="10">
                  <c:v>78.7</c:v>
                </c:pt>
                <c:pt idx="11">
                  <c:v>87.973016169999994</c:v>
                </c:pt>
                <c:pt idx="12">
                  <c:v>135.29753409</c:v>
                </c:pt>
                <c:pt idx="13">
                  <c:v>196.57697012</c:v>
                </c:pt>
                <c:pt idx="14">
                  <c:v>193.68802823999999</c:v>
                </c:pt>
                <c:pt idx="15">
                  <c:v>308.7</c:v>
                </c:pt>
                <c:pt idx="16">
                  <c:v>184.3</c:v>
                </c:pt>
                <c:pt idx="17">
                  <c:v>261.94006101000002</c:v>
                </c:pt>
                <c:pt idx="18">
                  <c:v>240.61391262999996</c:v>
                </c:pt>
                <c:pt idx="19">
                  <c:v>189.87719569000001</c:v>
                </c:pt>
              </c:numCache>
            </c:numRef>
          </c:val>
          <c:extLst>
            <c:ext xmlns:c16="http://schemas.microsoft.com/office/drawing/2014/chart" uri="{C3380CC4-5D6E-409C-BE32-E72D297353CC}">
              <c16:uniqueId val="{00000000-9A01-436D-B380-81F05FB784EE}"/>
            </c:ext>
          </c:extLst>
        </c:ser>
        <c:ser>
          <c:idx val="1"/>
          <c:order val="1"/>
          <c:tx>
            <c:strRef>
              <c:f>'45'!$E$5</c:f>
              <c:strCache>
                <c:ptCount val="1"/>
                <c:pt idx="0">
                  <c:v>CONSUMPTION</c:v>
                </c:pt>
              </c:strCache>
            </c:strRef>
          </c:tx>
          <c:spPr>
            <a:solidFill>
              <a:srgbClr val="D59E0F"/>
            </a:solidFill>
            <a:ln>
              <a:solidFill>
                <a:srgbClr val="000000"/>
              </a:solidFill>
            </a:ln>
            <a:effectLst/>
          </c:spPr>
          <c:invertIfNegative val="0"/>
          <c:cat>
            <c:strRef>
              <c:f>'45'!$C$6:$C$25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'45'!$E$6:$E$25</c:f>
              <c:numCache>
                <c:formatCode>#,##0.0</c:formatCode>
                <c:ptCount val="20"/>
                <c:pt idx="0">
                  <c:v>182.2</c:v>
                </c:pt>
                <c:pt idx="1">
                  <c:v>195.79999999999998</c:v>
                </c:pt>
                <c:pt idx="2">
                  <c:v>246</c:v>
                </c:pt>
                <c:pt idx="3">
                  <c:v>249</c:v>
                </c:pt>
                <c:pt idx="4">
                  <c:v>253.2</c:v>
                </c:pt>
                <c:pt idx="5">
                  <c:v>228.3</c:v>
                </c:pt>
                <c:pt idx="6">
                  <c:v>236</c:v>
                </c:pt>
                <c:pt idx="7">
                  <c:v>264</c:v>
                </c:pt>
                <c:pt idx="8">
                  <c:v>261.39999999999998</c:v>
                </c:pt>
                <c:pt idx="9">
                  <c:v>296.8</c:v>
                </c:pt>
                <c:pt idx="10">
                  <c:v>352.29999999999995</c:v>
                </c:pt>
                <c:pt idx="11">
                  <c:v>260.81721547000006</c:v>
                </c:pt>
                <c:pt idx="12">
                  <c:v>166.14300569000002</c:v>
                </c:pt>
                <c:pt idx="13">
                  <c:v>159.36487885999998</c:v>
                </c:pt>
                <c:pt idx="14">
                  <c:v>195.40329837000013</c:v>
                </c:pt>
                <c:pt idx="15">
                  <c:v>152.70000000000002</c:v>
                </c:pt>
                <c:pt idx="16">
                  <c:v>178</c:v>
                </c:pt>
                <c:pt idx="17">
                  <c:v>151.41963942000001</c:v>
                </c:pt>
                <c:pt idx="18">
                  <c:v>156.66157744</c:v>
                </c:pt>
                <c:pt idx="19">
                  <c:v>184.76806531</c:v>
                </c:pt>
              </c:numCache>
            </c:numRef>
          </c:val>
          <c:extLst>
            <c:ext xmlns:c16="http://schemas.microsoft.com/office/drawing/2014/chart" uri="{C3380CC4-5D6E-409C-BE32-E72D297353CC}">
              <c16:uniqueId val="{00000001-9A01-436D-B380-81F05FB784EE}"/>
            </c:ext>
          </c:extLst>
        </c:ser>
        <c:ser>
          <c:idx val="2"/>
          <c:order val="2"/>
          <c:tx>
            <c:strRef>
              <c:f>'45'!$F$5</c:f>
              <c:strCache>
                <c:ptCount val="1"/>
                <c:pt idx="0">
                  <c:v>OTHER</c:v>
                </c:pt>
              </c:strCache>
            </c:strRef>
          </c:tx>
          <c:spPr>
            <a:solidFill>
              <a:srgbClr val="BFBFBF"/>
            </a:solidFill>
            <a:ln>
              <a:solidFill>
                <a:srgbClr val="000000"/>
              </a:solidFill>
            </a:ln>
            <a:effectLst/>
          </c:spPr>
          <c:invertIfNegative val="0"/>
          <c:cat>
            <c:strRef>
              <c:f>'45'!$C$6:$C$25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'45'!$F$6:$F$25</c:f>
              <c:numCache>
                <c:formatCode>#,##0.0</c:formatCode>
                <c:ptCount val="20"/>
                <c:pt idx="0">
                  <c:v>154.9</c:v>
                </c:pt>
                <c:pt idx="1">
                  <c:v>203</c:v>
                </c:pt>
                <c:pt idx="2">
                  <c:v>226.4</c:v>
                </c:pt>
                <c:pt idx="3">
                  <c:v>243.3</c:v>
                </c:pt>
                <c:pt idx="4">
                  <c:v>253.3</c:v>
                </c:pt>
                <c:pt idx="5">
                  <c:v>269.89999999999998</c:v>
                </c:pt>
                <c:pt idx="6">
                  <c:v>260.10000000000002</c:v>
                </c:pt>
                <c:pt idx="7">
                  <c:v>240.10000000000002</c:v>
                </c:pt>
                <c:pt idx="8">
                  <c:v>275.89999999999998</c:v>
                </c:pt>
                <c:pt idx="9">
                  <c:v>263.2</c:v>
                </c:pt>
                <c:pt idx="10">
                  <c:v>293</c:v>
                </c:pt>
                <c:pt idx="11">
                  <c:v>291.66656647000002</c:v>
                </c:pt>
                <c:pt idx="12">
                  <c:v>320.10681265899996</c:v>
                </c:pt>
                <c:pt idx="13">
                  <c:v>338.85216376666995</c:v>
                </c:pt>
                <c:pt idx="14">
                  <c:v>349.86322479</c:v>
                </c:pt>
                <c:pt idx="15">
                  <c:v>378.6</c:v>
                </c:pt>
                <c:pt idx="16">
                  <c:v>271.99999999999994</c:v>
                </c:pt>
                <c:pt idx="17">
                  <c:v>300.21683033999994</c:v>
                </c:pt>
                <c:pt idx="18">
                  <c:v>266.94112309000002</c:v>
                </c:pt>
                <c:pt idx="19">
                  <c:v>266.51513842000003</c:v>
                </c:pt>
              </c:numCache>
            </c:numRef>
          </c:val>
          <c:extLst>
            <c:ext xmlns:c16="http://schemas.microsoft.com/office/drawing/2014/chart" uri="{C3380CC4-5D6E-409C-BE32-E72D297353CC}">
              <c16:uniqueId val="{00000002-9A01-436D-B380-81F05FB784EE}"/>
            </c:ext>
          </c:extLst>
        </c:ser>
        <c:ser>
          <c:idx val="3"/>
          <c:order val="3"/>
          <c:tx>
            <c:strRef>
              <c:f>'45'!$G$5</c:f>
              <c:strCache>
                <c:ptCount val="1"/>
                <c:pt idx="0">
                  <c:v>MLF</c:v>
                </c:pt>
              </c:strCache>
            </c:strRef>
          </c:tx>
          <c:spPr>
            <a:solidFill>
              <a:schemeClr val="bg1"/>
            </a:solidFill>
            <a:ln>
              <a:solidFill>
                <a:schemeClr val="tx1"/>
              </a:solidFill>
            </a:ln>
            <a:effectLst/>
          </c:spPr>
          <c:invertIfNegative val="0"/>
          <c:cat>
            <c:strRef>
              <c:f>'45'!$C$6:$C$25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'45'!$G$6:$G$25</c:f>
              <c:numCache>
                <c:formatCode>#,##0.0</c:formatCode>
                <c:ptCount val="20"/>
                <c:pt idx="0">
                  <c:v>6.6</c:v>
                </c:pt>
                <c:pt idx="1">
                  <c:v>8.1</c:v>
                </c:pt>
                <c:pt idx="2">
                  <c:v>11.8</c:v>
                </c:pt>
                <c:pt idx="3">
                  <c:v>5.5</c:v>
                </c:pt>
                <c:pt idx="4">
                  <c:v>7.6999999999999993</c:v>
                </c:pt>
                <c:pt idx="5">
                  <c:v>7.3</c:v>
                </c:pt>
                <c:pt idx="6">
                  <c:v>6.2</c:v>
                </c:pt>
                <c:pt idx="7">
                  <c:v>11.298874</c:v>
                </c:pt>
                <c:pt idx="8">
                  <c:v>6.5</c:v>
                </c:pt>
                <c:pt idx="9">
                  <c:v>7.5</c:v>
                </c:pt>
                <c:pt idx="10">
                  <c:v>3.7930000000000001</c:v>
                </c:pt>
                <c:pt idx="11">
                  <c:v>4.7</c:v>
                </c:pt>
                <c:pt idx="12">
                  <c:v>7.6</c:v>
                </c:pt>
                <c:pt idx="13">
                  <c:v>2.9</c:v>
                </c:pt>
                <c:pt idx="14">
                  <c:v>4.4198699999999995</c:v>
                </c:pt>
                <c:pt idx="15">
                  <c:v>4.9000000000000004</c:v>
                </c:pt>
                <c:pt idx="16">
                  <c:v>8.4</c:v>
                </c:pt>
                <c:pt idx="17">
                  <c:v>27.447273589999998</c:v>
                </c:pt>
                <c:pt idx="18">
                  <c:v>16.443618739999998</c:v>
                </c:pt>
                <c:pt idx="19">
                  <c:v>6.0927272700000001</c:v>
                </c:pt>
              </c:numCache>
            </c:numRef>
          </c:val>
          <c:extLst>
            <c:ext xmlns:c16="http://schemas.microsoft.com/office/drawing/2014/chart" uri="{C3380CC4-5D6E-409C-BE32-E72D297353CC}">
              <c16:uniqueId val="{00000003-9A01-436D-B380-81F05FB784EE}"/>
            </c:ext>
          </c:extLst>
        </c:ser>
        <c:dLbls>
          <c:showLegendKey val="0"/>
          <c:showVal val="0"/>
          <c:showCatName val="0"/>
          <c:showSerName val="0"/>
          <c:showPercent val="0"/>
          <c:showBubbleSize val="0"/>
        </c:dLbls>
        <c:gapWidth val="150"/>
        <c:overlap val="100"/>
        <c:axId val="773092232"/>
        <c:axId val="769950208"/>
      </c:barChart>
      <c:catAx>
        <c:axId val="773092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950208"/>
        <c:crosses val="autoZero"/>
        <c:auto val="1"/>
        <c:lblAlgn val="ctr"/>
        <c:lblOffset val="100"/>
        <c:noMultiLvlLbl val="0"/>
      </c:catAx>
      <c:valAx>
        <c:axId val="76995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Millions of Dollars</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092232"/>
        <c:crosses val="autoZero"/>
        <c:crossBetween val="between"/>
      </c:valAx>
      <c:spPr>
        <a:noFill/>
        <a:ln>
          <a:noFill/>
        </a:ln>
        <a:effectLst/>
      </c:spPr>
    </c:plotArea>
    <c:legend>
      <c:legendPos val="t"/>
      <c:layout>
        <c:manualLayout>
          <c:xMode val="edge"/>
          <c:yMode val="edge"/>
          <c:x val="0.28941784776902885"/>
          <c:y val="0.11213910454981332"/>
          <c:w val="0.42116430446194225"/>
          <c:h val="5.1020777407771035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FISCAL YEAR REFUNDS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'7'!$D$5</c:f>
              <c:strCache>
                <c:ptCount val="1"/>
                <c:pt idx="0">
                  <c:v>CORP</c:v>
                </c:pt>
              </c:strCache>
            </c:strRef>
          </c:tx>
          <c:spPr>
            <a:solidFill>
              <a:srgbClr val="003C7C"/>
            </a:solidFill>
            <a:ln>
              <a:solidFill>
                <a:schemeClr val="tx1"/>
              </a:solidFill>
            </a:ln>
            <a:effectLst/>
          </c:spPr>
          <c:invertIfNegative val="0"/>
          <c:cat>
            <c:strRef>
              <c:f>'7'!$C$6:$C$25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'7'!$D$6:$D$25</c:f>
              <c:numCache>
                <c:formatCode>#,##0.0</c:formatCode>
                <c:ptCount val="20"/>
                <c:pt idx="0">
                  <c:v>424.12900000000002</c:v>
                </c:pt>
                <c:pt idx="1">
                  <c:v>410.37599999999998</c:v>
                </c:pt>
                <c:pt idx="2">
                  <c:v>421.17500000000001</c:v>
                </c:pt>
                <c:pt idx="3">
                  <c:v>479.34300000000002</c:v>
                </c:pt>
                <c:pt idx="4">
                  <c:v>458.803</c:v>
                </c:pt>
                <c:pt idx="5">
                  <c:v>499.17599999999999</c:v>
                </c:pt>
                <c:pt idx="6">
                  <c:v>427.654</c:v>
                </c:pt>
                <c:pt idx="7">
                  <c:v>391.71600000000001</c:v>
                </c:pt>
                <c:pt idx="8">
                  <c:v>422.97300000000001</c:v>
                </c:pt>
                <c:pt idx="9">
                  <c:v>400.358</c:v>
                </c:pt>
                <c:pt idx="10">
                  <c:v>400.03500000000003</c:v>
                </c:pt>
                <c:pt idx="11">
                  <c:v>503.471</c:v>
                </c:pt>
                <c:pt idx="12">
                  <c:v>539.70299999999997</c:v>
                </c:pt>
                <c:pt idx="13">
                  <c:v>534.78978115999996</c:v>
                </c:pt>
                <c:pt idx="14">
                  <c:v>518.48542400999997</c:v>
                </c:pt>
                <c:pt idx="15">
                  <c:v>530.73400000000004</c:v>
                </c:pt>
                <c:pt idx="16">
                  <c:v>406.96100000000001</c:v>
                </c:pt>
                <c:pt idx="17">
                  <c:v>442.45290294</c:v>
                </c:pt>
                <c:pt idx="18">
                  <c:v>417.39705674999999</c:v>
                </c:pt>
                <c:pt idx="19">
                  <c:v>538.65373262000003</c:v>
                </c:pt>
              </c:numCache>
            </c:numRef>
          </c:val>
          <c:extLst>
            <c:ext xmlns:c16="http://schemas.microsoft.com/office/drawing/2014/chart" uri="{C3380CC4-5D6E-409C-BE32-E72D297353CC}">
              <c16:uniqueId val="{00000000-717E-4102-AC45-210CD60D8009}"/>
            </c:ext>
          </c:extLst>
        </c:ser>
        <c:ser>
          <c:idx val="1"/>
          <c:order val="1"/>
          <c:tx>
            <c:strRef>
              <c:f>'7'!$E$5</c:f>
              <c:strCache>
                <c:ptCount val="1"/>
                <c:pt idx="0">
                  <c:v>SUT</c:v>
                </c:pt>
              </c:strCache>
            </c:strRef>
          </c:tx>
          <c:spPr>
            <a:solidFill>
              <a:srgbClr val="D59E0F"/>
            </a:solidFill>
            <a:ln>
              <a:solidFill>
                <a:schemeClr val="tx1"/>
              </a:solidFill>
            </a:ln>
            <a:effectLst/>
          </c:spPr>
          <c:invertIfNegative val="0"/>
          <c:cat>
            <c:strRef>
              <c:f>'7'!$C$6:$C$25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'7'!$E$6:$E$25</c:f>
              <c:numCache>
                <c:formatCode>#,##0.0</c:formatCode>
                <c:ptCount val="20"/>
                <c:pt idx="0">
                  <c:v>105.28100000000001</c:v>
                </c:pt>
                <c:pt idx="1">
                  <c:v>87.897000000000006</c:v>
                </c:pt>
                <c:pt idx="2">
                  <c:v>86.025999999999996</c:v>
                </c:pt>
                <c:pt idx="3">
                  <c:v>87.022999999999996</c:v>
                </c:pt>
                <c:pt idx="4">
                  <c:v>105.005</c:v>
                </c:pt>
                <c:pt idx="5">
                  <c:v>101.687</c:v>
                </c:pt>
                <c:pt idx="6">
                  <c:v>80.712000000000003</c:v>
                </c:pt>
                <c:pt idx="7">
                  <c:v>112.143</c:v>
                </c:pt>
                <c:pt idx="8">
                  <c:v>114.303</c:v>
                </c:pt>
                <c:pt idx="9">
                  <c:v>152.119</c:v>
                </c:pt>
                <c:pt idx="10">
                  <c:v>143.34299999999999</c:v>
                </c:pt>
                <c:pt idx="11">
                  <c:v>162.36000000000001</c:v>
                </c:pt>
                <c:pt idx="12">
                  <c:v>127.593</c:v>
                </c:pt>
                <c:pt idx="13">
                  <c:v>157.25997271</c:v>
                </c:pt>
                <c:pt idx="14">
                  <c:v>184.18298707</c:v>
                </c:pt>
                <c:pt idx="15">
                  <c:v>132.47399999999999</c:v>
                </c:pt>
                <c:pt idx="16">
                  <c:v>94.412000000000006</c:v>
                </c:pt>
                <c:pt idx="17">
                  <c:v>128.87717723999998</c:v>
                </c:pt>
                <c:pt idx="18">
                  <c:v>122.60912298999999</c:v>
                </c:pt>
                <c:pt idx="19">
                  <c:v>128.64709288999998</c:v>
                </c:pt>
              </c:numCache>
            </c:numRef>
          </c:val>
          <c:extLst>
            <c:ext xmlns:c16="http://schemas.microsoft.com/office/drawing/2014/chart" uri="{C3380CC4-5D6E-409C-BE32-E72D297353CC}">
              <c16:uniqueId val="{00000001-717E-4102-AC45-210CD60D8009}"/>
            </c:ext>
          </c:extLst>
        </c:ser>
        <c:ser>
          <c:idx val="2"/>
          <c:order val="2"/>
          <c:tx>
            <c:strRef>
              <c:f>'7'!$F$5</c:f>
              <c:strCache>
                <c:ptCount val="1"/>
                <c:pt idx="0">
                  <c:v>PIT</c:v>
                </c:pt>
              </c:strCache>
            </c:strRef>
          </c:tx>
          <c:spPr>
            <a:solidFill>
              <a:srgbClr val="BFBFBF"/>
            </a:solidFill>
            <a:ln>
              <a:solidFill>
                <a:schemeClr val="tx1"/>
              </a:solidFill>
            </a:ln>
            <a:effectLst/>
          </c:spPr>
          <c:invertIfNegative val="0"/>
          <c:cat>
            <c:strRef>
              <c:f>'7'!$C$6:$C$25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'7'!$F$6:$F$25</c:f>
              <c:numCache>
                <c:formatCode>#,##0.0</c:formatCode>
                <c:ptCount val="20"/>
                <c:pt idx="0">
                  <c:v>410.44</c:v>
                </c:pt>
                <c:pt idx="1">
                  <c:v>464.22</c:v>
                </c:pt>
                <c:pt idx="2">
                  <c:v>494.32799999999997</c:v>
                </c:pt>
                <c:pt idx="3">
                  <c:v>438.36599999999999</c:v>
                </c:pt>
                <c:pt idx="4">
                  <c:v>490.25099999999998</c:v>
                </c:pt>
                <c:pt idx="5">
                  <c:v>638.202</c:v>
                </c:pt>
                <c:pt idx="6">
                  <c:v>609.01599999999996</c:v>
                </c:pt>
                <c:pt idx="7">
                  <c:v>596.947</c:v>
                </c:pt>
                <c:pt idx="8">
                  <c:v>688.15</c:v>
                </c:pt>
                <c:pt idx="9">
                  <c:v>587.79</c:v>
                </c:pt>
                <c:pt idx="10">
                  <c:v>619.00400000000002</c:v>
                </c:pt>
                <c:pt idx="11">
                  <c:v>613.02099999999996</c:v>
                </c:pt>
                <c:pt idx="12">
                  <c:v>568.58600000000001</c:v>
                </c:pt>
                <c:pt idx="13">
                  <c:v>592.52044211999998</c:v>
                </c:pt>
                <c:pt idx="14">
                  <c:v>590.41553747</c:v>
                </c:pt>
                <c:pt idx="15">
                  <c:v>595.86599999999999</c:v>
                </c:pt>
                <c:pt idx="16">
                  <c:v>539.05600000000004</c:v>
                </c:pt>
                <c:pt idx="17">
                  <c:v>527.51343858999996</c:v>
                </c:pt>
                <c:pt idx="18">
                  <c:v>763.50976107999998</c:v>
                </c:pt>
                <c:pt idx="19">
                  <c:v>670.86896532999992</c:v>
                </c:pt>
              </c:numCache>
            </c:numRef>
          </c:val>
          <c:extLst>
            <c:ext xmlns:c16="http://schemas.microsoft.com/office/drawing/2014/chart" uri="{C3380CC4-5D6E-409C-BE32-E72D297353CC}">
              <c16:uniqueId val="{00000002-717E-4102-AC45-210CD60D8009}"/>
            </c:ext>
          </c:extLst>
        </c:ser>
        <c:ser>
          <c:idx val="3"/>
          <c:order val="3"/>
          <c:tx>
            <c:strRef>
              <c:f>'7'!$G$5</c:f>
              <c:strCache>
                <c:ptCount val="1"/>
                <c:pt idx="0">
                  <c:v>OTHER</c:v>
                </c:pt>
              </c:strCache>
            </c:strRef>
          </c:tx>
          <c:spPr>
            <a:solidFill>
              <a:schemeClr val="bg1"/>
            </a:solidFill>
            <a:ln>
              <a:solidFill>
                <a:schemeClr val="tx1"/>
              </a:solidFill>
            </a:ln>
            <a:effectLst/>
          </c:spPr>
          <c:invertIfNegative val="0"/>
          <c:cat>
            <c:strRef>
              <c:f>'7'!$C$6:$C$25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'7'!$G$6:$G$25</c:f>
              <c:numCache>
                <c:formatCode>#,##0.0</c:formatCode>
                <c:ptCount val="20"/>
                <c:pt idx="0">
                  <c:v>49.085999999999999</c:v>
                </c:pt>
                <c:pt idx="1">
                  <c:v>29.181000000000001</c:v>
                </c:pt>
                <c:pt idx="2">
                  <c:v>30.789000000000001</c:v>
                </c:pt>
                <c:pt idx="3">
                  <c:v>32.363999999999997</c:v>
                </c:pt>
                <c:pt idx="4">
                  <c:v>36.46</c:v>
                </c:pt>
                <c:pt idx="5">
                  <c:v>35.409999999999997</c:v>
                </c:pt>
                <c:pt idx="6">
                  <c:v>33.195</c:v>
                </c:pt>
                <c:pt idx="7">
                  <c:v>35.74</c:v>
                </c:pt>
                <c:pt idx="8">
                  <c:v>34.999000000000002</c:v>
                </c:pt>
                <c:pt idx="9">
                  <c:v>41.276000000000003</c:v>
                </c:pt>
                <c:pt idx="10">
                  <c:v>37.945999999999998</c:v>
                </c:pt>
                <c:pt idx="11">
                  <c:v>37.923000000000002</c:v>
                </c:pt>
                <c:pt idx="12">
                  <c:v>35.648000000000003</c:v>
                </c:pt>
                <c:pt idx="13">
                  <c:v>55.431443360000003</c:v>
                </c:pt>
                <c:pt idx="14">
                  <c:v>50.026656260000003</c:v>
                </c:pt>
                <c:pt idx="15">
                  <c:v>46.680999999999997</c:v>
                </c:pt>
                <c:pt idx="16">
                  <c:v>40.972999999999999</c:v>
                </c:pt>
                <c:pt idx="17">
                  <c:v>53.285694089999986</c:v>
                </c:pt>
                <c:pt idx="18">
                  <c:v>54.289072949999998</c:v>
                </c:pt>
                <c:pt idx="19">
                  <c:v>70.696722170000015</c:v>
                </c:pt>
              </c:numCache>
            </c:numRef>
          </c:val>
          <c:extLst>
            <c:ext xmlns:c16="http://schemas.microsoft.com/office/drawing/2014/chart" uri="{C3380CC4-5D6E-409C-BE32-E72D297353CC}">
              <c16:uniqueId val="{00000003-717E-4102-AC45-210CD60D8009}"/>
            </c:ext>
          </c:extLst>
        </c:ser>
        <c:dLbls>
          <c:showLegendKey val="0"/>
          <c:showVal val="0"/>
          <c:showCatName val="0"/>
          <c:showSerName val="0"/>
          <c:showPercent val="0"/>
          <c:showBubbleSize val="0"/>
        </c:dLbls>
        <c:gapWidth val="150"/>
        <c:overlap val="100"/>
        <c:axId val="944735784"/>
        <c:axId val="944743656"/>
      </c:barChart>
      <c:catAx>
        <c:axId val="944735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43656"/>
        <c:crosses val="autoZero"/>
        <c:auto val="1"/>
        <c:lblAlgn val="ctr"/>
        <c:lblOffset val="100"/>
        <c:noMultiLvlLbl val="0"/>
      </c:catAx>
      <c:valAx>
        <c:axId val="944743656"/>
        <c:scaling>
          <c:orientation val="minMax"/>
          <c:max val="14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Millions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35784"/>
        <c:crosses val="autoZero"/>
        <c:crossBetween val="between"/>
        <c:majorUnit val="200"/>
      </c:valAx>
      <c:spPr>
        <a:noFill/>
        <a:ln>
          <a:noFill/>
        </a:ln>
        <a:effectLst/>
      </c:spPr>
    </c:plotArea>
    <c:legend>
      <c:legendPos val="t"/>
      <c:layout>
        <c:manualLayout>
          <c:xMode val="edge"/>
          <c:yMode val="edge"/>
          <c:x val="0.13680893336608785"/>
          <c:y val="0.13878787878787879"/>
          <c:w val="0.25963974112887972"/>
          <c:h val="5.148777455449648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ENHANCED REVENUE COLLECTION ACCOUNT</a:t>
            </a:r>
          </a:p>
        </c:rich>
      </c:tx>
      <c:layout>
        <c:manualLayout>
          <c:xMode val="edge"/>
          <c:yMode val="edge"/>
          <c:x val="0.24171536697447701"/>
          <c:y val="7.2790919332813237E-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159197205612456"/>
          <c:y val="9.1777436910025809E-2"/>
          <c:w val="0.83531091508298305"/>
          <c:h val="0.74173396868740626"/>
        </c:manualLayout>
      </c:layout>
      <c:barChart>
        <c:barDir val="col"/>
        <c:grouping val="stacked"/>
        <c:varyColors val="0"/>
        <c:ser>
          <c:idx val="0"/>
          <c:order val="0"/>
          <c:tx>
            <c:strRef>
              <c:f>'46'!$D$5</c:f>
              <c:strCache>
                <c:ptCount val="1"/>
                <c:pt idx="0">
                  <c:v>CORP</c:v>
                </c:pt>
              </c:strCache>
            </c:strRef>
          </c:tx>
          <c:spPr>
            <a:solidFill>
              <a:srgbClr val="003C7C"/>
            </a:solidFill>
            <a:ln>
              <a:solidFill>
                <a:srgbClr val="000000"/>
              </a:solidFill>
            </a:ln>
            <a:effectLst/>
          </c:spPr>
          <c:invertIfNegative val="0"/>
          <c:cat>
            <c:strRef>
              <c:f>'46'!$C$6:$C$18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'46'!$D$6:$D$18</c:f>
              <c:numCache>
                <c:formatCode>#,##0.0</c:formatCode>
                <c:ptCount val="13"/>
                <c:pt idx="0">
                  <c:v>16.544175239999998</c:v>
                </c:pt>
                <c:pt idx="1">
                  <c:v>32.296279699999999</c:v>
                </c:pt>
                <c:pt idx="2">
                  <c:v>38.26691185</c:v>
                </c:pt>
                <c:pt idx="3">
                  <c:v>22.24438031</c:v>
                </c:pt>
                <c:pt idx="4">
                  <c:v>77.364206799999991</c:v>
                </c:pt>
                <c:pt idx="5">
                  <c:v>57.050498160000004</c:v>
                </c:pt>
                <c:pt idx="6">
                  <c:v>92.763681539999993</c:v>
                </c:pt>
                <c:pt idx="7">
                  <c:v>121.05183550999998</c:v>
                </c:pt>
                <c:pt idx="8">
                  <c:v>201.68634682000004</c:v>
                </c:pt>
                <c:pt idx="9">
                  <c:v>127.68485594000001</c:v>
                </c:pt>
                <c:pt idx="10">
                  <c:v>184.56339516000003</c:v>
                </c:pt>
                <c:pt idx="11">
                  <c:v>201.70109893</c:v>
                </c:pt>
                <c:pt idx="12">
                  <c:v>140.69862045000002</c:v>
                </c:pt>
              </c:numCache>
            </c:numRef>
          </c:val>
          <c:extLst>
            <c:ext xmlns:c16="http://schemas.microsoft.com/office/drawing/2014/chart" uri="{C3380CC4-5D6E-409C-BE32-E72D297353CC}">
              <c16:uniqueId val="{00000000-86CA-4F33-A578-436616D08274}"/>
            </c:ext>
          </c:extLst>
        </c:ser>
        <c:ser>
          <c:idx val="1"/>
          <c:order val="1"/>
          <c:tx>
            <c:strRef>
              <c:f>'46'!$E$5</c:f>
              <c:strCache>
                <c:ptCount val="1"/>
                <c:pt idx="0">
                  <c:v>CONSUMPTION</c:v>
                </c:pt>
              </c:strCache>
            </c:strRef>
          </c:tx>
          <c:spPr>
            <a:solidFill>
              <a:srgbClr val="D59E0F"/>
            </a:solidFill>
            <a:ln>
              <a:solidFill>
                <a:srgbClr val="000000"/>
              </a:solidFill>
            </a:ln>
            <a:effectLst/>
          </c:spPr>
          <c:invertIfNegative val="0"/>
          <c:cat>
            <c:strRef>
              <c:f>'46'!$C$6:$C$18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'46'!$E$6:$E$18</c:f>
              <c:numCache>
                <c:formatCode>#,##0.0</c:formatCode>
                <c:ptCount val="13"/>
                <c:pt idx="0">
                  <c:v>15.600009780000001</c:v>
                </c:pt>
                <c:pt idx="1">
                  <c:v>21.488770370000001</c:v>
                </c:pt>
                <c:pt idx="2">
                  <c:v>34.442811939999999</c:v>
                </c:pt>
                <c:pt idx="3">
                  <c:v>92.679060440000001</c:v>
                </c:pt>
                <c:pt idx="4">
                  <c:v>97.403498400000004</c:v>
                </c:pt>
                <c:pt idx="5">
                  <c:v>103.870357</c:v>
                </c:pt>
                <c:pt idx="6">
                  <c:v>87.417500319999988</c:v>
                </c:pt>
                <c:pt idx="7">
                  <c:v>119.74600510999998</c:v>
                </c:pt>
                <c:pt idx="8">
                  <c:v>88.720129700000015</c:v>
                </c:pt>
                <c:pt idx="9">
                  <c:v>125.45657169</c:v>
                </c:pt>
                <c:pt idx="10">
                  <c:v>109.24314624000003</c:v>
                </c:pt>
                <c:pt idx="11">
                  <c:v>114.54166794</c:v>
                </c:pt>
                <c:pt idx="12">
                  <c:v>106.28424678</c:v>
                </c:pt>
              </c:numCache>
            </c:numRef>
          </c:val>
          <c:extLst>
            <c:ext xmlns:c16="http://schemas.microsoft.com/office/drawing/2014/chart" uri="{C3380CC4-5D6E-409C-BE32-E72D297353CC}">
              <c16:uniqueId val="{00000001-86CA-4F33-A578-436616D08274}"/>
            </c:ext>
          </c:extLst>
        </c:ser>
        <c:ser>
          <c:idx val="2"/>
          <c:order val="2"/>
          <c:tx>
            <c:strRef>
              <c:f>'46'!$F$5</c:f>
              <c:strCache>
                <c:ptCount val="1"/>
                <c:pt idx="0">
                  <c:v>OTHER</c:v>
                </c:pt>
              </c:strCache>
            </c:strRef>
          </c:tx>
          <c:spPr>
            <a:solidFill>
              <a:srgbClr val="BFBFBF"/>
            </a:solidFill>
            <a:ln>
              <a:solidFill>
                <a:srgbClr val="000000"/>
              </a:solidFill>
            </a:ln>
            <a:effectLst/>
          </c:spPr>
          <c:invertIfNegative val="0"/>
          <c:cat>
            <c:strRef>
              <c:f>'46'!$C$6:$C$18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'46'!$F$6:$F$18</c:f>
              <c:numCache>
                <c:formatCode>#,##0.0</c:formatCode>
                <c:ptCount val="13"/>
                <c:pt idx="0">
                  <c:v>24.584120849999994</c:v>
                </c:pt>
                <c:pt idx="1">
                  <c:v>26.965694029999998</c:v>
                </c:pt>
                <c:pt idx="2">
                  <c:v>38.850436120000005</c:v>
                </c:pt>
                <c:pt idx="3">
                  <c:v>63.166346329999996</c:v>
                </c:pt>
                <c:pt idx="4">
                  <c:v>75.185520600000018</c:v>
                </c:pt>
                <c:pt idx="5">
                  <c:v>121.83596617900001</c:v>
                </c:pt>
                <c:pt idx="6">
                  <c:v>113.31285854000001</c:v>
                </c:pt>
                <c:pt idx="7">
                  <c:v>118.10629509</c:v>
                </c:pt>
                <c:pt idx="8">
                  <c:v>105.11919244383333</c:v>
                </c:pt>
                <c:pt idx="9">
                  <c:v>76.951816219999998</c:v>
                </c:pt>
                <c:pt idx="10">
                  <c:v>112.31762345999999</c:v>
                </c:pt>
                <c:pt idx="11">
                  <c:v>164.95560134999999</c:v>
                </c:pt>
                <c:pt idx="12">
                  <c:v>161.06525159</c:v>
                </c:pt>
              </c:numCache>
            </c:numRef>
          </c:val>
          <c:extLst>
            <c:ext xmlns:c16="http://schemas.microsoft.com/office/drawing/2014/chart" uri="{C3380CC4-5D6E-409C-BE32-E72D297353CC}">
              <c16:uniqueId val="{00000002-86CA-4F33-A578-436616D08274}"/>
            </c:ext>
          </c:extLst>
        </c:ser>
        <c:ser>
          <c:idx val="3"/>
          <c:order val="3"/>
          <c:tx>
            <c:strRef>
              <c:f>'46'!$G$5</c:f>
              <c:strCache>
                <c:ptCount val="1"/>
                <c:pt idx="0">
                  <c:v>REFUNDS</c:v>
                </c:pt>
              </c:strCache>
            </c:strRef>
          </c:tx>
          <c:spPr>
            <a:solidFill>
              <a:schemeClr val="bg1"/>
            </a:solidFill>
            <a:ln>
              <a:solidFill>
                <a:srgbClr val="000000"/>
              </a:solidFill>
            </a:ln>
            <a:effectLst/>
          </c:spPr>
          <c:invertIfNegative val="0"/>
          <c:cat>
            <c:strRef>
              <c:f>'46'!$C$6:$C$18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'46'!$G$6:$G$18</c:f>
              <c:numCache>
                <c:formatCode>#,##0.0</c:formatCode>
                <c:ptCount val="13"/>
                <c:pt idx="0">
                  <c:v>26.615946999999998</c:v>
                </c:pt>
                <c:pt idx="1">
                  <c:v>36.442427539999997</c:v>
                </c:pt>
                <c:pt idx="2">
                  <c:v>46.078071939999987</c:v>
                </c:pt>
                <c:pt idx="3">
                  <c:v>75.808274899999986</c:v>
                </c:pt>
                <c:pt idx="4">
                  <c:v>60.721934840000003</c:v>
                </c:pt>
                <c:pt idx="5">
                  <c:v>48.189538019999993</c:v>
                </c:pt>
                <c:pt idx="6">
                  <c:v>48.854182689999995</c:v>
                </c:pt>
                <c:pt idx="7">
                  <c:v>56.163730659999999</c:v>
                </c:pt>
                <c:pt idx="8">
                  <c:v>81.127079879999997</c:v>
                </c:pt>
                <c:pt idx="9">
                  <c:v>70.022916769999995</c:v>
                </c:pt>
                <c:pt idx="10">
                  <c:v>57.408848542962978</c:v>
                </c:pt>
                <c:pt idx="11">
                  <c:v>200.6471511440744</c:v>
                </c:pt>
                <c:pt idx="12">
                  <c:v>118.92549359000003</c:v>
                </c:pt>
              </c:numCache>
            </c:numRef>
          </c:val>
          <c:extLst>
            <c:ext xmlns:c16="http://schemas.microsoft.com/office/drawing/2014/chart" uri="{C3380CC4-5D6E-409C-BE32-E72D297353CC}">
              <c16:uniqueId val="{00000003-86CA-4F33-A578-436616D08274}"/>
            </c:ext>
          </c:extLst>
        </c:ser>
        <c:dLbls>
          <c:showLegendKey val="0"/>
          <c:showVal val="0"/>
          <c:showCatName val="0"/>
          <c:showSerName val="0"/>
          <c:showPercent val="0"/>
          <c:showBubbleSize val="0"/>
        </c:dLbls>
        <c:gapWidth val="150"/>
        <c:overlap val="100"/>
        <c:axId val="721712944"/>
        <c:axId val="721709008"/>
      </c:barChart>
      <c:catAx>
        <c:axId val="721712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Fiscal Year</a:t>
                </a:r>
              </a:p>
            </c:rich>
          </c:tx>
          <c:layout>
            <c:manualLayout>
              <c:xMode val="edge"/>
              <c:yMode val="edge"/>
              <c:x val="0.48128637146163183"/>
              <c:y val="0.946140581111571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1709008"/>
        <c:crossesAt val="0"/>
        <c:auto val="1"/>
        <c:lblAlgn val="ctr"/>
        <c:lblOffset val="100"/>
        <c:noMultiLvlLbl val="0"/>
      </c:catAx>
      <c:valAx>
        <c:axId val="721709008"/>
        <c:scaling>
          <c:orientation val="minMax"/>
          <c:max val="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Millions</a:t>
                </a:r>
                <a:r>
                  <a:rPr lang="en-US" sz="1000" baseline="0"/>
                  <a:t> of Dollars</a:t>
                </a:r>
                <a:endParaRPr lang="en-US" sz="1000"/>
              </a:p>
            </c:rich>
          </c:tx>
          <c:layout>
            <c:manualLayout>
              <c:xMode val="edge"/>
              <c:yMode val="edge"/>
              <c:x val="2.285319598208119E-2"/>
              <c:y val="0.2883269273125705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1712944"/>
        <c:crosses val="autoZero"/>
        <c:crossBetween val="between"/>
      </c:valAx>
      <c:spPr>
        <a:noFill/>
        <a:ln>
          <a:noFill/>
        </a:ln>
        <a:effectLst/>
      </c:spPr>
    </c:plotArea>
    <c:legend>
      <c:legendPos val="b"/>
      <c:layout>
        <c:manualLayout>
          <c:xMode val="edge"/>
          <c:yMode val="edge"/>
          <c:x val="0.16215587102707052"/>
          <c:y val="0.10953097750198444"/>
          <c:w val="0.59142403252225051"/>
          <c:h val="4.991831457626175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en-US" sz="1400" b="1" i="0" u="none">
                <a:latin typeface="Calibri" panose="020F0502020204030204" pitchFamily="34" charset="0"/>
                <a:cs typeface="Calibri" panose="020F0502020204030204" pitchFamily="34" charset="0"/>
              </a:rPr>
              <a:t>ESTIMATED AND REGULAR SHARE OF TOTAL CNI PAYMENTS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1161361647975822"/>
          <c:y val="0.11397791773394454"/>
          <c:w val="0.86616416129801954"/>
          <c:h val="0.65846815258651181"/>
        </c:manualLayout>
      </c:layout>
      <c:barChart>
        <c:barDir val="col"/>
        <c:grouping val="stacked"/>
        <c:varyColors val="0"/>
        <c:ser>
          <c:idx val="0"/>
          <c:order val="0"/>
          <c:tx>
            <c:strRef>
              <c:f>'8'!$G$5</c:f>
              <c:strCache>
                <c:ptCount val="1"/>
                <c:pt idx="0">
                  <c:v>ESTIMATED</c:v>
                </c:pt>
              </c:strCache>
            </c:strRef>
          </c:tx>
          <c:spPr>
            <a:solidFill>
              <a:srgbClr val="003C7C"/>
            </a:solidFill>
            <a:ln>
              <a:solidFill>
                <a:schemeClr val="tx1"/>
              </a:solidFill>
            </a:ln>
            <a:effectLst/>
          </c:spPr>
          <c:invertIfNegative val="0"/>
          <c:cat>
            <c:strRef>
              <c:f>'8'!$F$6:$F$25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'8'!$G$6:$G$25</c:f>
              <c:numCache>
                <c:formatCode>#,##0.0</c:formatCode>
                <c:ptCount val="20"/>
                <c:pt idx="0">
                  <c:v>1114.4000000000001</c:v>
                </c:pt>
                <c:pt idx="1">
                  <c:v>1229.3</c:v>
                </c:pt>
                <c:pt idx="2">
                  <c:v>1456.4</c:v>
                </c:pt>
                <c:pt idx="3">
                  <c:v>1564.8</c:v>
                </c:pt>
                <c:pt idx="4">
                  <c:v>1524.1</c:v>
                </c:pt>
                <c:pt idx="5">
                  <c:v>1405.2</c:v>
                </c:pt>
                <c:pt idx="6">
                  <c:v>1204.279</c:v>
                </c:pt>
                <c:pt idx="7">
                  <c:v>1374.453</c:v>
                </c:pt>
                <c:pt idx="8">
                  <c:v>1414.7</c:v>
                </c:pt>
                <c:pt idx="9">
                  <c:v>1610.6679999999999</c:v>
                </c:pt>
                <c:pt idx="10">
                  <c:v>1630.8420000000001</c:v>
                </c:pt>
                <c:pt idx="11">
                  <c:v>1705.6</c:v>
                </c:pt>
                <c:pt idx="12">
                  <c:v>1673.5</c:v>
                </c:pt>
                <c:pt idx="13">
                  <c:v>1644.9</c:v>
                </c:pt>
                <c:pt idx="14">
                  <c:v>1810.2917169199998</c:v>
                </c:pt>
                <c:pt idx="15">
                  <c:v>2055.1990000000001</c:v>
                </c:pt>
                <c:pt idx="16">
                  <c:v>1884.6990000000001</c:v>
                </c:pt>
                <c:pt idx="17">
                  <c:v>2423.84121267</c:v>
                </c:pt>
                <c:pt idx="18">
                  <c:v>3278.13888516</c:v>
                </c:pt>
                <c:pt idx="19">
                  <c:v>3633.5202143199995</c:v>
                </c:pt>
              </c:numCache>
            </c:numRef>
          </c:val>
          <c:extLst>
            <c:ext xmlns:c16="http://schemas.microsoft.com/office/drawing/2014/chart" uri="{C3380CC4-5D6E-409C-BE32-E72D297353CC}">
              <c16:uniqueId val="{00000000-743C-477A-9328-8E95649977CC}"/>
            </c:ext>
          </c:extLst>
        </c:ser>
        <c:ser>
          <c:idx val="1"/>
          <c:order val="1"/>
          <c:tx>
            <c:strRef>
              <c:f>'8'!$H$5</c:f>
              <c:strCache>
                <c:ptCount val="1"/>
                <c:pt idx="0">
                  <c:v>REGULAR</c:v>
                </c:pt>
              </c:strCache>
            </c:strRef>
          </c:tx>
          <c:spPr>
            <a:solidFill>
              <a:srgbClr val="D59E0F"/>
            </a:solidFill>
            <a:ln>
              <a:solidFill>
                <a:schemeClr val="tx1"/>
              </a:solidFill>
            </a:ln>
            <a:effectLst/>
          </c:spPr>
          <c:invertIfNegative val="0"/>
          <c:cat>
            <c:strRef>
              <c:f>'8'!$F$6:$F$25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'8'!$H$6:$H$25</c:f>
              <c:numCache>
                <c:formatCode>#,##0.0</c:formatCode>
                <c:ptCount val="20"/>
                <c:pt idx="0">
                  <c:v>563.6</c:v>
                </c:pt>
                <c:pt idx="1">
                  <c:v>692.1</c:v>
                </c:pt>
                <c:pt idx="2">
                  <c:v>845.6</c:v>
                </c:pt>
                <c:pt idx="3">
                  <c:v>927.7</c:v>
                </c:pt>
                <c:pt idx="4">
                  <c:v>893.6</c:v>
                </c:pt>
                <c:pt idx="5">
                  <c:v>574.70000000000005</c:v>
                </c:pt>
                <c:pt idx="6">
                  <c:v>586.68399999999997</c:v>
                </c:pt>
                <c:pt idx="7">
                  <c:v>756.99800000000005</c:v>
                </c:pt>
                <c:pt idx="8">
                  <c:v>607.70000000000005</c:v>
                </c:pt>
                <c:pt idx="9">
                  <c:v>812.77300000000002</c:v>
                </c:pt>
                <c:pt idx="10">
                  <c:v>870.79300000000001</c:v>
                </c:pt>
                <c:pt idx="11">
                  <c:v>1105.9000000000001</c:v>
                </c:pt>
                <c:pt idx="12">
                  <c:v>1168.8</c:v>
                </c:pt>
                <c:pt idx="13">
                  <c:v>1106.5</c:v>
                </c:pt>
                <c:pt idx="14">
                  <c:v>1068.7320867999999</c:v>
                </c:pt>
                <c:pt idx="15">
                  <c:v>1342.3440000000001</c:v>
                </c:pt>
                <c:pt idx="16">
                  <c:v>942.18100000000004</c:v>
                </c:pt>
                <c:pt idx="17">
                  <c:v>1999.9178843000002</c:v>
                </c:pt>
                <c:pt idx="18">
                  <c:v>2044.9522905600002</c:v>
                </c:pt>
                <c:pt idx="19">
                  <c:v>2509.4066458399998</c:v>
                </c:pt>
              </c:numCache>
            </c:numRef>
          </c:val>
          <c:extLst>
            <c:ext xmlns:c16="http://schemas.microsoft.com/office/drawing/2014/chart" uri="{C3380CC4-5D6E-409C-BE32-E72D297353CC}">
              <c16:uniqueId val="{00000001-743C-477A-9328-8E95649977CC}"/>
            </c:ext>
          </c:extLst>
        </c:ser>
        <c:dLbls>
          <c:showLegendKey val="0"/>
          <c:showVal val="0"/>
          <c:showCatName val="0"/>
          <c:showSerName val="0"/>
          <c:showPercent val="0"/>
          <c:showBubbleSize val="0"/>
        </c:dLbls>
        <c:gapWidth val="32"/>
        <c:overlap val="100"/>
        <c:axId val="542459608"/>
        <c:axId val="542460592"/>
      </c:barChart>
      <c:lineChart>
        <c:grouping val="standard"/>
        <c:varyColors val="0"/>
        <c:ser>
          <c:idx val="2"/>
          <c:order val="2"/>
          <c:tx>
            <c:strRef>
              <c:f>'8'!$I$5</c:f>
              <c:strCache>
                <c:ptCount val="1"/>
                <c:pt idx="0">
                  <c:v>TOTAL</c:v>
                </c:pt>
              </c:strCache>
            </c:strRef>
          </c:tx>
          <c:spPr>
            <a:ln w="25400" cap="rnd">
              <a:noFill/>
              <a:round/>
            </a:ln>
            <a:effectLst/>
          </c:spPr>
          <c:marker>
            <c:symbol val="none"/>
          </c:marker>
          <c:cat>
            <c:strRef>
              <c:f>'8'!$F$6:$F$25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'8'!$I$6:$I$25</c:f>
              <c:numCache>
                <c:formatCode>#,##0.0</c:formatCode>
                <c:ptCount val="20"/>
                <c:pt idx="0">
                  <c:v>1678</c:v>
                </c:pt>
                <c:pt idx="1">
                  <c:v>1921.4</c:v>
                </c:pt>
                <c:pt idx="2">
                  <c:v>2302</c:v>
                </c:pt>
                <c:pt idx="3">
                  <c:v>2492.5</c:v>
                </c:pt>
                <c:pt idx="4">
                  <c:v>2417.6999999999998</c:v>
                </c:pt>
                <c:pt idx="5">
                  <c:v>1979.9</c:v>
                </c:pt>
                <c:pt idx="6">
                  <c:v>1790.963</c:v>
                </c:pt>
                <c:pt idx="7">
                  <c:v>2131.451</c:v>
                </c:pt>
                <c:pt idx="8">
                  <c:v>2022.4010000000001</c:v>
                </c:pt>
                <c:pt idx="9">
                  <c:v>2423.4409999999998</c:v>
                </c:pt>
                <c:pt idx="10">
                  <c:v>2501.6350000000002</c:v>
                </c:pt>
                <c:pt idx="11">
                  <c:v>2811.5</c:v>
                </c:pt>
                <c:pt idx="12">
                  <c:v>2842.4</c:v>
                </c:pt>
                <c:pt idx="13">
                  <c:v>2751.5</c:v>
                </c:pt>
                <c:pt idx="14">
                  <c:v>2879.0238037200002</c:v>
                </c:pt>
                <c:pt idx="15">
                  <c:v>3397.5430000000001</c:v>
                </c:pt>
                <c:pt idx="16">
                  <c:v>2826.88</c:v>
                </c:pt>
                <c:pt idx="17">
                  <c:v>4423.7590969699995</c:v>
                </c:pt>
                <c:pt idx="18">
                  <c:v>5323.0911757200001</c:v>
                </c:pt>
                <c:pt idx="19">
                  <c:v>6142.9268601599997</c:v>
                </c:pt>
              </c:numCache>
            </c:numRef>
          </c:val>
          <c:smooth val="0"/>
          <c:extLst>
            <c:ext xmlns:c16="http://schemas.microsoft.com/office/drawing/2014/chart" uri="{C3380CC4-5D6E-409C-BE32-E72D297353CC}">
              <c16:uniqueId val="{00000002-743C-477A-9328-8E95649977CC}"/>
            </c:ext>
          </c:extLst>
        </c:ser>
        <c:dLbls>
          <c:showLegendKey val="0"/>
          <c:showVal val="0"/>
          <c:showCatName val="0"/>
          <c:showSerName val="0"/>
          <c:showPercent val="0"/>
          <c:showBubbleSize val="0"/>
        </c:dLbls>
        <c:marker val="1"/>
        <c:smooth val="0"/>
        <c:axId val="542459608"/>
        <c:axId val="542460592"/>
      </c:lineChart>
      <c:catAx>
        <c:axId val="542459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460592"/>
        <c:crosses val="autoZero"/>
        <c:auto val="1"/>
        <c:lblAlgn val="ctr"/>
        <c:lblOffset val="100"/>
        <c:noMultiLvlLbl val="0"/>
      </c:catAx>
      <c:valAx>
        <c:axId val="54246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42459608"/>
        <c:crosses val="autoZero"/>
        <c:crossBetween val="between"/>
      </c:valAx>
      <c:spPr>
        <a:noFill/>
        <a:ln>
          <a:noFill/>
        </a:ln>
        <a:effectLst/>
      </c:spPr>
    </c:plotArea>
    <c:legend>
      <c:legendPos val="l"/>
      <c:legendEntry>
        <c:idx val="2"/>
        <c:delete val="1"/>
      </c:legendEntry>
      <c:layout>
        <c:manualLayout>
          <c:xMode val="edge"/>
          <c:yMode val="edge"/>
          <c:x val="0.12121212121212122"/>
          <c:y val="0.11630222935455309"/>
          <c:w val="0.11231561113655711"/>
          <c:h val="0.146104918703343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CNIT PAYMENTS</a:t>
            </a:r>
            <a:r>
              <a:rPr lang="en-US" b="1" baseline="0"/>
              <a:t> BY BUSINESS TYPE</a:t>
            </a:r>
            <a:r>
              <a:rPr lang="en-US" b="1"/>
              <a:t> (NAICS)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5180403106272127"/>
          <c:y val="5.5228242165093602E-2"/>
          <c:w val="0.50407957280085913"/>
          <c:h val="0.85992778348608656"/>
        </c:manualLayout>
      </c:layout>
      <c:barChart>
        <c:barDir val="bar"/>
        <c:grouping val="clustered"/>
        <c:varyColors val="0"/>
        <c:ser>
          <c:idx val="0"/>
          <c:order val="0"/>
          <c:tx>
            <c:strRef>
              <c:f>'9'!$D$5</c:f>
              <c:strCache>
                <c:ptCount val="1"/>
                <c:pt idx="0">
                  <c:v>2020-21</c:v>
                </c:pt>
              </c:strCache>
            </c:strRef>
          </c:tx>
          <c:spPr>
            <a:solidFill>
              <a:srgbClr val="003C7C"/>
            </a:solidFill>
            <a:ln>
              <a:solidFill>
                <a:schemeClr val="tx1"/>
              </a:solidFill>
            </a:ln>
            <a:effectLst/>
          </c:spPr>
          <c:invertIfNegative val="0"/>
          <c:cat>
            <c:strRef>
              <c:f>'9'!$C$6:$C$25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Administrative and Support Services</c:v>
                </c:pt>
                <c:pt idx="14">
                  <c:v>Educational Services</c:v>
                </c:pt>
                <c:pt idx="15">
                  <c:v>Health Care and Social Assistance</c:v>
                </c:pt>
                <c:pt idx="16">
                  <c:v>Arts, Entertainment, and Recreation</c:v>
                </c:pt>
                <c:pt idx="17">
                  <c:v>Accommodation and Food Services</c:v>
                </c:pt>
                <c:pt idx="18">
                  <c:v>Other Services</c:v>
                </c:pt>
                <c:pt idx="19">
                  <c:v>Not Classified</c:v>
                </c:pt>
              </c:strCache>
            </c:strRef>
          </c:cat>
          <c:val>
            <c:numRef>
              <c:f>'9'!$D$6:$D$25</c:f>
              <c:numCache>
                <c:formatCode>#,##0.0</c:formatCode>
                <c:ptCount val="20"/>
                <c:pt idx="0">
                  <c:v>11.3</c:v>
                </c:pt>
                <c:pt idx="1">
                  <c:v>67.900000000000006</c:v>
                </c:pt>
                <c:pt idx="2">
                  <c:v>138.5</c:v>
                </c:pt>
                <c:pt idx="3">
                  <c:v>108.2</c:v>
                </c:pt>
                <c:pt idx="4">
                  <c:v>624.29999999999995</c:v>
                </c:pt>
                <c:pt idx="5">
                  <c:v>727.7</c:v>
                </c:pt>
                <c:pt idx="6">
                  <c:v>448.5</c:v>
                </c:pt>
                <c:pt idx="7">
                  <c:v>212.2</c:v>
                </c:pt>
                <c:pt idx="8">
                  <c:v>435.7</c:v>
                </c:pt>
                <c:pt idx="9">
                  <c:v>621.9</c:v>
                </c:pt>
                <c:pt idx="10">
                  <c:v>101.7</c:v>
                </c:pt>
                <c:pt idx="11">
                  <c:v>321.60000000000002</c:v>
                </c:pt>
                <c:pt idx="12">
                  <c:v>134.30000000000001</c:v>
                </c:pt>
                <c:pt idx="13">
                  <c:v>86.5</c:v>
                </c:pt>
                <c:pt idx="14">
                  <c:v>4.9000000000000004</c:v>
                </c:pt>
                <c:pt idx="15">
                  <c:v>98.9</c:v>
                </c:pt>
                <c:pt idx="16">
                  <c:v>11.1</c:v>
                </c:pt>
                <c:pt idx="17">
                  <c:v>84.4</c:v>
                </c:pt>
                <c:pt idx="18">
                  <c:v>103.8</c:v>
                </c:pt>
                <c:pt idx="19">
                  <c:v>80.5</c:v>
                </c:pt>
              </c:numCache>
            </c:numRef>
          </c:val>
          <c:extLst>
            <c:ext xmlns:c16="http://schemas.microsoft.com/office/drawing/2014/chart" uri="{C3380CC4-5D6E-409C-BE32-E72D297353CC}">
              <c16:uniqueId val="{00000000-206F-4B73-AF08-EBE4C96A57DB}"/>
            </c:ext>
          </c:extLst>
        </c:ser>
        <c:ser>
          <c:idx val="1"/>
          <c:order val="1"/>
          <c:tx>
            <c:strRef>
              <c:f>'9'!$E$5</c:f>
              <c:strCache>
                <c:ptCount val="1"/>
                <c:pt idx="0">
                  <c:v>2021-22</c:v>
                </c:pt>
              </c:strCache>
            </c:strRef>
          </c:tx>
          <c:spPr>
            <a:solidFill>
              <a:srgbClr val="D59E0F"/>
            </a:solidFill>
            <a:ln>
              <a:solidFill>
                <a:schemeClr val="tx1"/>
              </a:solidFill>
            </a:ln>
            <a:effectLst/>
          </c:spPr>
          <c:invertIfNegative val="0"/>
          <c:cat>
            <c:strRef>
              <c:f>'9'!$C$6:$C$25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Administrative and Support Services</c:v>
                </c:pt>
                <c:pt idx="14">
                  <c:v>Educational Services</c:v>
                </c:pt>
                <c:pt idx="15">
                  <c:v>Health Care and Social Assistance</c:v>
                </c:pt>
                <c:pt idx="16">
                  <c:v>Arts, Entertainment, and Recreation</c:v>
                </c:pt>
                <c:pt idx="17">
                  <c:v>Accommodation and Food Services</c:v>
                </c:pt>
                <c:pt idx="18">
                  <c:v>Other Services</c:v>
                </c:pt>
                <c:pt idx="19">
                  <c:v>Not Classified</c:v>
                </c:pt>
              </c:strCache>
            </c:strRef>
          </c:cat>
          <c:val>
            <c:numRef>
              <c:f>'9'!$E$6:$E$25</c:f>
              <c:numCache>
                <c:formatCode>#,##0.0</c:formatCode>
                <c:ptCount val="20"/>
                <c:pt idx="0">
                  <c:v>18.7</c:v>
                </c:pt>
                <c:pt idx="1">
                  <c:v>172.5</c:v>
                </c:pt>
                <c:pt idx="2">
                  <c:v>122.6</c:v>
                </c:pt>
                <c:pt idx="3">
                  <c:v>100.7</c:v>
                </c:pt>
                <c:pt idx="4">
                  <c:v>773.5</c:v>
                </c:pt>
                <c:pt idx="5">
                  <c:v>918.9</c:v>
                </c:pt>
                <c:pt idx="6">
                  <c:v>584.6</c:v>
                </c:pt>
                <c:pt idx="7">
                  <c:v>204.4</c:v>
                </c:pt>
                <c:pt idx="8">
                  <c:v>431.3</c:v>
                </c:pt>
                <c:pt idx="9">
                  <c:v>652.79999999999995</c:v>
                </c:pt>
                <c:pt idx="10">
                  <c:v>118.3</c:v>
                </c:pt>
                <c:pt idx="11">
                  <c:v>380.3</c:v>
                </c:pt>
                <c:pt idx="12">
                  <c:v>309.3</c:v>
                </c:pt>
                <c:pt idx="13">
                  <c:v>121.8</c:v>
                </c:pt>
                <c:pt idx="14">
                  <c:v>11.3</c:v>
                </c:pt>
                <c:pt idx="15">
                  <c:v>104.3</c:v>
                </c:pt>
                <c:pt idx="16">
                  <c:v>23.3</c:v>
                </c:pt>
                <c:pt idx="17">
                  <c:v>77.2</c:v>
                </c:pt>
                <c:pt idx="18">
                  <c:v>98.6</c:v>
                </c:pt>
                <c:pt idx="19">
                  <c:v>98.7</c:v>
                </c:pt>
              </c:numCache>
            </c:numRef>
          </c:val>
          <c:extLst>
            <c:ext xmlns:c16="http://schemas.microsoft.com/office/drawing/2014/chart" uri="{C3380CC4-5D6E-409C-BE32-E72D297353CC}">
              <c16:uniqueId val="{00000001-206F-4B73-AF08-EBE4C96A57DB}"/>
            </c:ext>
          </c:extLst>
        </c:ser>
        <c:ser>
          <c:idx val="2"/>
          <c:order val="2"/>
          <c:tx>
            <c:strRef>
              <c:f>'9'!$F$5</c:f>
              <c:strCache>
                <c:ptCount val="1"/>
                <c:pt idx="0">
                  <c:v>2022-23</c:v>
                </c:pt>
              </c:strCache>
            </c:strRef>
          </c:tx>
          <c:spPr>
            <a:solidFill>
              <a:schemeClr val="accent3"/>
            </a:solidFill>
            <a:ln>
              <a:solidFill>
                <a:schemeClr val="tx1"/>
              </a:solidFill>
            </a:ln>
            <a:effectLst/>
          </c:spPr>
          <c:invertIfNegative val="0"/>
          <c:cat>
            <c:strRef>
              <c:f>'9'!$C$6:$C$25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Administrative and Support Services</c:v>
                </c:pt>
                <c:pt idx="14">
                  <c:v>Educational Services</c:v>
                </c:pt>
                <c:pt idx="15">
                  <c:v>Health Care and Social Assistance</c:v>
                </c:pt>
                <c:pt idx="16">
                  <c:v>Arts, Entertainment, and Recreation</c:v>
                </c:pt>
                <c:pt idx="17">
                  <c:v>Accommodation and Food Services</c:v>
                </c:pt>
                <c:pt idx="18">
                  <c:v>Other Services</c:v>
                </c:pt>
                <c:pt idx="19">
                  <c:v>Not Classified</c:v>
                </c:pt>
              </c:strCache>
            </c:strRef>
          </c:cat>
          <c:val>
            <c:numRef>
              <c:f>'9'!$F$6:$F$25</c:f>
              <c:numCache>
                <c:formatCode>#,##0.0</c:formatCode>
                <c:ptCount val="20"/>
                <c:pt idx="0">
                  <c:v>16.2</c:v>
                </c:pt>
                <c:pt idx="1">
                  <c:v>148.5</c:v>
                </c:pt>
                <c:pt idx="2">
                  <c:v>133.69999999999999</c:v>
                </c:pt>
                <c:pt idx="3">
                  <c:v>144.80000000000001</c:v>
                </c:pt>
                <c:pt idx="4">
                  <c:v>985.9</c:v>
                </c:pt>
                <c:pt idx="5">
                  <c:v>1078.5</c:v>
                </c:pt>
                <c:pt idx="6">
                  <c:v>509.7</c:v>
                </c:pt>
                <c:pt idx="7">
                  <c:v>243.3</c:v>
                </c:pt>
                <c:pt idx="8">
                  <c:v>671.8</c:v>
                </c:pt>
                <c:pt idx="9">
                  <c:v>634.79999999999995</c:v>
                </c:pt>
                <c:pt idx="10">
                  <c:v>192.6</c:v>
                </c:pt>
                <c:pt idx="11">
                  <c:v>467.9</c:v>
                </c:pt>
                <c:pt idx="12">
                  <c:v>325.89999999999998</c:v>
                </c:pt>
                <c:pt idx="13">
                  <c:v>132.6</c:v>
                </c:pt>
                <c:pt idx="14">
                  <c:v>10.9</c:v>
                </c:pt>
                <c:pt idx="15">
                  <c:v>140.1</c:v>
                </c:pt>
                <c:pt idx="16">
                  <c:v>25.4</c:v>
                </c:pt>
                <c:pt idx="17">
                  <c:v>83</c:v>
                </c:pt>
                <c:pt idx="18">
                  <c:v>109.3</c:v>
                </c:pt>
                <c:pt idx="19">
                  <c:v>88</c:v>
                </c:pt>
              </c:numCache>
            </c:numRef>
          </c:val>
          <c:extLst>
            <c:ext xmlns:c16="http://schemas.microsoft.com/office/drawing/2014/chart" uri="{C3380CC4-5D6E-409C-BE32-E72D297353CC}">
              <c16:uniqueId val="{00000002-206F-4B73-AF08-EBE4C96A57DB}"/>
            </c:ext>
          </c:extLst>
        </c:ser>
        <c:dLbls>
          <c:showLegendKey val="0"/>
          <c:showVal val="0"/>
          <c:showCatName val="0"/>
          <c:showSerName val="0"/>
          <c:showPercent val="0"/>
          <c:showBubbleSize val="0"/>
        </c:dLbls>
        <c:gapWidth val="219"/>
        <c:axId val="507082680"/>
        <c:axId val="507080712"/>
      </c:barChart>
      <c:catAx>
        <c:axId val="50708268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507080712"/>
        <c:crosses val="autoZero"/>
        <c:auto val="1"/>
        <c:lblAlgn val="ctr"/>
        <c:lblOffset val="100"/>
        <c:noMultiLvlLbl val="0"/>
      </c:catAx>
      <c:valAx>
        <c:axId val="50708071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layout>
            <c:manualLayout>
              <c:xMode val="edge"/>
              <c:yMode val="edge"/>
              <c:x val="0.65945998870960587"/>
              <c:y val="0.954934855334903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82680"/>
        <c:crosses val="autoZero"/>
        <c:crossBetween val="between"/>
      </c:valAx>
      <c:spPr>
        <a:noFill/>
        <a:ln>
          <a:noFill/>
        </a:ln>
        <a:effectLst/>
      </c:spPr>
    </c:plotArea>
    <c:legend>
      <c:legendPos val="b"/>
      <c:layout>
        <c:manualLayout>
          <c:xMode val="edge"/>
          <c:yMode val="edge"/>
          <c:x val="0.59889517067924414"/>
          <c:y val="0.12393508851553431"/>
          <c:w val="0.34974061160891179"/>
          <c:h val="2.97818079642163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a:t>
            </a:r>
            <a:r>
              <a:rPr lang="en-US" baseline="0"/>
              <a:t> OF CNIT FILERS BY LIABILITY SIZE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9037416020129"/>
          <c:y val="0.1393836903419767"/>
          <c:w val="0.85063550678580124"/>
          <c:h val="0.66039674860259157"/>
        </c:manualLayout>
      </c:layout>
      <c:barChart>
        <c:barDir val="col"/>
        <c:grouping val="percentStacked"/>
        <c:varyColors val="0"/>
        <c:ser>
          <c:idx val="0"/>
          <c:order val="0"/>
          <c:tx>
            <c:strRef>
              <c:f>'10'!$C$7</c:f>
              <c:strCache>
                <c:ptCount val="1"/>
                <c:pt idx="0">
                  <c:v>$0 </c:v>
                </c:pt>
              </c:strCache>
            </c:strRef>
          </c:tx>
          <c:spPr>
            <a:solidFill>
              <a:srgbClr val="003C7C"/>
            </a:solidFill>
            <a:ln>
              <a:solidFill>
                <a:schemeClr val="tx1"/>
              </a:solidFill>
            </a:ln>
            <a:effectLst/>
          </c:spPr>
          <c:invertIfNegative val="0"/>
          <c:cat>
            <c:numRef>
              <c:f>'10'!$D$6:$H$6</c:f>
              <c:numCache>
                <c:formatCode>General</c:formatCode>
                <c:ptCount val="5"/>
                <c:pt idx="0">
                  <c:v>2016</c:v>
                </c:pt>
                <c:pt idx="1">
                  <c:v>2017</c:v>
                </c:pt>
                <c:pt idx="2">
                  <c:v>2018</c:v>
                </c:pt>
                <c:pt idx="3">
                  <c:v>2019</c:v>
                </c:pt>
                <c:pt idx="4">
                  <c:v>2020</c:v>
                </c:pt>
              </c:numCache>
            </c:numRef>
          </c:cat>
          <c:val>
            <c:numRef>
              <c:f>'10'!$D$7:$H$7</c:f>
              <c:numCache>
                <c:formatCode>#,##0</c:formatCode>
                <c:ptCount val="5"/>
                <c:pt idx="0">
                  <c:v>79863</c:v>
                </c:pt>
                <c:pt idx="1">
                  <c:v>56624</c:v>
                </c:pt>
                <c:pt idx="2">
                  <c:v>52378</c:v>
                </c:pt>
                <c:pt idx="3">
                  <c:v>52890</c:v>
                </c:pt>
                <c:pt idx="4">
                  <c:v>55351</c:v>
                </c:pt>
              </c:numCache>
            </c:numRef>
          </c:val>
          <c:extLst>
            <c:ext xmlns:c16="http://schemas.microsoft.com/office/drawing/2014/chart" uri="{C3380CC4-5D6E-409C-BE32-E72D297353CC}">
              <c16:uniqueId val="{00000000-93E9-41CA-9467-37BBFD9FA024}"/>
            </c:ext>
          </c:extLst>
        </c:ser>
        <c:ser>
          <c:idx val="1"/>
          <c:order val="1"/>
          <c:tx>
            <c:strRef>
              <c:f>'10'!$C$8</c:f>
              <c:strCache>
                <c:ptCount val="1"/>
                <c:pt idx="0">
                  <c:v>$1 - $10,000</c:v>
                </c:pt>
              </c:strCache>
            </c:strRef>
          </c:tx>
          <c:spPr>
            <a:solidFill>
              <a:srgbClr val="D59E0F"/>
            </a:solidFill>
            <a:ln>
              <a:solidFill>
                <a:schemeClr val="tx1"/>
              </a:solidFill>
            </a:ln>
            <a:effectLst/>
          </c:spPr>
          <c:invertIfNegative val="0"/>
          <c:cat>
            <c:numRef>
              <c:f>'10'!$D$6:$H$6</c:f>
              <c:numCache>
                <c:formatCode>General</c:formatCode>
                <c:ptCount val="5"/>
                <c:pt idx="0">
                  <c:v>2016</c:v>
                </c:pt>
                <c:pt idx="1">
                  <c:v>2017</c:v>
                </c:pt>
                <c:pt idx="2">
                  <c:v>2018</c:v>
                </c:pt>
                <c:pt idx="3">
                  <c:v>2019</c:v>
                </c:pt>
                <c:pt idx="4">
                  <c:v>2020</c:v>
                </c:pt>
              </c:numCache>
            </c:numRef>
          </c:cat>
          <c:val>
            <c:numRef>
              <c:f>'10'!$D$8:$H$8</c:f>
              <c:numCache>
                <c:formatCode>#,##0</c:formatCode>
                <c:ptCount val="5"/>
                <c:pt idx="0">
                  <c:v>20904</c:v>
                </c:pt>
                <c:pt idx="1">
                  <c:v>29998</c:v>
                </c:pt>
                <c:pt idx="2">
                  <c:v>29379</c:v>
                </c:pt>
                <c:pt idx="3">
                  <c:v>28135</c:v>
                </c:pt>
                <c:pt idx="4">
                  <c:v>24819</c:v>
                </c:pt>
              </c:numCache>
            </c:numRef>
          </c:val>
          <c:extLst>
            <c:ext xmlns:c16="http://schemas.microsoft.com/office/drawing/2014/chart" uri="{C3380CC4-5D6E-409C-BE32-E72D297353CC}">
              <c16:uniqueId val="{00000001-93E9-41CA-9467-37BBFD9FA024}"/>
            </c:ext>
          </c:extLst>
        </c:ser>
        <c:ser>
          <c:idx val="2"/>
          <c:order val="2"/>
          <c:tx>
            <c:strRef>
              <c:f>'10'!$C$9</c:f>
              <c:strCache>
                <c:ptCount val="1"/>
                <c:pt idx="0">
                  <c:v>$10,001 - $100,000</c:v>
                </c:pt>
              </c:strCache>
            </c:strRef>
          </c:tx>
          <c:spPr>
            <a:solidFill>
              <a:schemeClr val="bg1"/>
            </a:solidFill>
            <a:ln>
              <a:solidFill>
                <a:schemeClr val="tx1"/>
              </a:solidFill>
            </a:ln>
            <a:effectLst/>
          </c:spPr>
          <c:invertIfNegative val="0"/>
          <c:cat>
            <c:numRef>
              <c:f>'10'!$D$6:$H$6</c:f>
              <c:numCache>
                <c:formatCode>General</c:formatCode>
                <c:ptCount val="5"/>
                <c:pt idx="0">
                  <c:v>2016</c:v>
                </c:pt>
                <c:pt idx="1">
                  <c:v>2017</c:v>
                </c:pt>
                <c:pt idx="2">
                  <c:v>2018</c:v>
                </c:pt>
                <c:pt idx="3">
                  <c:v>2019</c:v>
                </c:pt>
                <c:pt idx="4">
                  <c:v>2020</c:v>
                </c:pt>
              </c:numCache>
            </c:numRef>
          </c:cat>
          <c:val>
            <c:numRef>
              <c:f>'10'!$D$9:$H$9</c:f>
              <c:numCache>
                <c:formatCode>#,##0</c:formatCode>
                <c:ptCount val="5"/>
                <c:pt idx="0">
                  <c:v>5993</c:v>
                </c:pt>
                <c:pt idx="1">
                  <c:v>7515</c:v>
                </c:pt>
                <c:pt idx="2">
                  <c:v>8493</c:v>
                </c:pt>
                <c:pt idx="3">
                  <c:v>8287</c:v>
                </c:pt>
                <c:pt idx="4">
                  <c:v>8549</c:v>
                </c:pt>
              </c:numCache>
            </c:numRef>
          </c:val>
          <c:extLst>
            <c:ext xmlns:c16="http://schemas.microsoft.com/office/drawing/2014/chart" uri="{C3380CC4-5D6E-409C-BE32-E72D297353CC}">
              <c16:uniqueId val="{00000002-93E9-41CA-9467-37BBFD9FA024}"/>
            </c:ext>
          </c:extLst>
        </c:ser>
        <c:ser>
          <c:idx val="3"/>
          <c:order val="3"/>
          <c:tx>
            <c:strRef>
              <c:f>'10'!$C$10</c:f>
              <c:strCache>
                <c:ptCount val="1"/>
                <c:pt idx="0">
                  <c:v>&gt;$100,000</c:v>
                </c:pt>
              </c:strCache>
            </c:strRef>
          </c:tx>
          <c:spPr>
            <a:solidFill>
              <a:srgbClr val="BFBFBF"/>
            </a:solidFill>
            <a:ln>
              <a:solidFill>
                <a:schemeClr val="tx1"/>
              </a:solidFill>
            </a:ln>
            <a:effectLst/>
          </c:spPr>
          <c:invertIfNegative val="0"/>
          <c:cat>
            <c:numRef>
              <c:f>'10'!$D$6:$H$6</c:f>
              <c:numCache>
                <c:formatCode>General</c:formatCode>
                <c:ptCount val="5"/>
                <c:pt idx="0">
                  <c:v>2016</c:v>
                </c:pt>
                <c:pt idx="1">
                  <c:v>2017</c:v>
                </c:pt>
                <c:pt idx="2">
                  <c:v>2018</c:v>
                </c:pt>
                <c:pt idx="3">
                  <c:v>2019</c:v>
                </c:pt>
                <c:pt idx="4">
                  <c:v>2020</c:v>
                </c:pt>
              </c:numCache>
            </c:numRef>
          </c:cat>
          <c:val>
            <c:numRef>
              <c:f>'10'!$D$10:$H$10</c:f>
              <c:numCache>
                <c:formatCode>#,##0</c:formatCode>
                <c:ptCount val="5"/>
                <c:pt idx="0">
                  <c:v>2653</c:v>
                </c:pt>
                <c:pt idx="1">
                  <c:v>2929</c:v>
                </c:pt>
                <c:pt idx="2">
                  <c:v>3523</c:v>
                </c:pt>
                <c:pt idx="3">
                  <c:v>3353</c:v>
                </c:pt>
                <c:pt idx="4">
                  <c:v>3772</c:v>
                </c:pt>
              </c:numCache>
            </c:numRef>
          </c:val>
          <c:extLst>
            <c:ext xmlns:c16="http://schemas.microsoft.com/office/drawing/2014/chart" uri="{C3380CC4-5D6E-409C-BE32-E72D297353CC}">
              <c16:uniqueId val="{00000003-93E9-41CA-9467-37BBFD9FA024}"/>
            </c:ext>
          </c:extLst>
        </c:ser>
        <c:dLbls>
          <c:showLegendKey val="0"/>
          <c:showVal val="0"/>
          <c:showCatName val="0"/>
          <c:showSerName val="0"/>
          <c:showPercent val="0"/>
          <c:showBubbleSize val="0"/>
        </c:dLbls>
        <c:gapWidth val="150"/>
        <c:overlap val="100"/>
        <c:axId val="642544232"/>
        <c:axId val="642553088"/>
      </c:barChart>
      <c:catAx>
        <c:axId val="642544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Tax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53088"/>
        <c:crosses val="autoZero"/>
        <c:auto val="1"/>
        <c:lblAlgn val="ctr"/>
        <c:lblOffset val="100"/>
        <c:noMultiLvlLbl val="0"/>
      </c:catAx>
      <c:valAx>
        <c:axId val="642553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CNIT filers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44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a:t>
            </a:r>
            <a:r>
              <a:rPr lang="en-US" baseline="0"/>
              <a:t> OF CNIT LIABILITIES BY LIABILITY SIZE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9037416020129"/>
          <c:y val="0.1393836903419767"/>
          <c:w val="0.85063550678580124"/>
          <c:h val="0.66039674860259157"/>
        </c:manualLayout>
      </c:layout>
      <c:barChart>
        <c:barDir val="col"/>
        <c:grouping val="percentStacked"/>
        <c:varyColors val="0"/>
        <c:ser>
          <c:idx val="1"/>
          <c:order val="1"/>
          <c:tx>
            <c:strRef>
              <c:f>'10'!$C$16</c:f>
              <c:strCache>
                <c:ptCount val="1"/>
                <c:pt idx="0">
                  <c:v>$1 - $10,000</c:v>
                </c:pt>
              </c:strCache>
            </c:strRef>
          </c:tx>
          <c:spPr>
            <a:solidFill>
              <a:srgbClr val="D59E0F"/>
            </a:solidFill>
            <a:ln>
              <a:solidFill>
                <a:schemeClr val="tx1"/>
              </a:solidFill>
            </a:ln>
            <a:effectLst/>
          </c:spPr>
          <c:invertIfNegative val="0"/>
          <c:cat>
            <c:numRef>
              <c:f>'10'!$D$6:$H$6</c:f>
              <c:numCache>
                <c:formatCode>General</c:formatCode>
                <c:ptCount val="5"/>
                <c:pt idx="0">
                  <c:v>2016</c:v>
                </c:pt>
                <c:pt idx="1">
                  <c:v>2017</c:v>
                </c:pt>
                <c:pt idx="2">
                  <c:v>2018</c:v>
                </c:pt>
                <c:pt idx="3">
                  <c:v>2019</c:v>
                </c:pt>
                <c:pt idx="4">
                  <c:v>2020</c:v>
                </c:pt>
              </c:numCache>
            </c:numRef>
          </c:cat>
          <c:val>
            <c:numRef>
              <c:f>'10'!$D$16:$H$16</c:f>
              <c:numCache>
                <c:formatCode>#,##0.0</c:formatCode>
                <c:ptCount val="5"/>
                <c:pt idx="0">
                  <c:v>41.919929000000003</c:v>
                </c:pt>
                <c:pt idx="1">
                  <c:v>55.632344000000003</c:v>
                </c:pt>
                <c:pt idx="2">
                  <c:v>56.018732</c:v>
                </c:pt>
                <c:pt idx="3">
                  <c:v>53.658017000000001</c:v>
                </c:pt>
                <c:pt idx="4">
                  <c:v>51.372821000000002</c:v>
                </c:pt>
              </c:numCache>
            </c:numRef>
          </c:val>
          <c:extLst>
            <c:ext xmlns:c16="http://schemas.microsoft.com/office/drawing/2014/chart" uri="{C3380CC4-5D6E-409C-BE32-E72D297353CC}">
              <c16:uniqueId val="{00000000-B7AC-458C-BE71-8061825DB45F}"/>
            </c:ext>
          </c:extLst>
        </c:ser>
        <c:ser>
          <c:idx val="2"/>
          <c:order val="2"/>
          <c:tx>
            <c:strRef>
              <c:f>'10'!$C$17</c:f>
              <c:strCache>
                <c:ptCount val="1"/>
                <c:pt idx="0">
                  <c:v>$10,001 - $100,000</c:v>
                </c:pt>
              </c:strCache>
            </c:strRef>
          </c:tx>
          <c:spPr>
            <a:solidFill>
              <a:srgbClr val="FFFFFF"/>
            </a:solidFill>
            <a:ln>
              <a:solidFill>
                <a:schemeClr val="tx1"/>
              </a:solidFill>
            </a:ln>
            <a:effectLst/>
          </c:spPr>
          <c:invertIfNegative val="0"/>
          <c:cat>
            <c:numRef>
              <c:f>'10'!$D$6:$H$6</c:f>
              <c:numCache>
                <c:formatCode>General</c:formatCode>
                <c:ptCount val="5"/>
                <c:pt idx="0">
                  <c:v>2016</c:v>
                </c:pt>
                <c:pt idx="1">
                  <c:v>2017</c:v>
                </c:pt>
                <c:pt idx="2">
                  <c:v>2018</c:v>
                </c:pt>
                <c:pt idx="3">
                  <c:v>2019</c:v>
                </c:pt>
                <c:pt idx="4">
                  <c:v>2020</c:v>
                </c:pt>
              </c:numCache>
            </c:numRef>
          </c:cat>
          <c:val>
            <c:numRef>
              <c:f>'10'!$D$17:$H$17</c:f>
              <c:numCache>
                <c:formatCode>#,##0.0</c:formatCode>
                <c:ptCount val="5"/>
                <c:pt idx="0">
                  <c:v>205.383579</c:v>
                </c:pt>
                <c:pt idx="1">
                  <c:v>254.66262800000001</c:v>
                </c:pt>
                <c:pt idx="2">
                  <c:v>287.47776800000003</c:v>
                </c:pt>
                <c:pt idx="3">
                  <c:v>282.28829899999999</c:v>
                </c:pt>
                <c:pt idx="4">
                  <c:v>297.61081000000001</c:v>
                </c:pt>
              </c:numCache>
            </c:numRef>
          </c:val>
          <c:extLst>
            <c:ext xmlns:c16="http://schemas.microsoft.com/office/drawing/2014/chart" uri="{C3380CC4-5D6E-409C-BE32-E72D297353CC}">
              <c16:uniqueId val="{00000001-B7AC-458C-BE71-8061825DB45F}"/>
            </c:ext>
          </c:extLst>
        </c:ser>
        <c:ser>
          <c:idx val="3"/>
          <c:order val="3"/>
          <c:tx>
            <c:strRef>
              <c:f>'10'!$C$18</c:f>
              <c:strCache>
                <c:ptCount val="1"/>
                <c:pt idx="0">
                  <c:v>&gt;$100,000</c:v>
                </c:pt>
              </c:strCache>
            </c:strRef>
          </c:tx>
          <c:spPr>
            <a:solidFill>
              <a:srgbClr val="BFBFBF"/>
            </a:solidFill>
            <a:ln>
              <a:solidFill>
                <a:schemeClr val="tx1"/>
              </a:solidFill>
            </a:ln>
            <a:effectLst/>
          </c:spPr>
          <c:invertIfNegative val="0"/>
          <c:cat>
            <c:numRef>
              <c:f>'10'!$D$6:$H$6</c:f>
              <c:numCache>
                <c:formatCode>General</c:formatCode>
                <c:ptCount val="5"/>
                <c:pt idx="0">
                  <c:v>2016</c:v>
                </c:pt>
                <c:pt idx="1">
                  <c:v>2017</c:v>
                </c:pt>
                <c:pt idx="2">
                  <c:v>2018</c:v>
                </c:pt>
                <c:pt idx="3">
                  <c:v>2019</c:v>
                </c:pt>
                <c:pt idx="4">
                  <c:v>2020</c:v>
                </c:pt>
              </c:numCache>
            </c:numRef>
          </c:cat>
          <c:val>
            <c:numRef>
              <c:f>'10'!$D$18:$H$18</c:f>
              <c:numCache>
                <c:formatCode>#,##0.0</c:formatCode>
                <c:ptCount val="5"/>
                <c:pt idx="0">
                  <c:v>2345.8845580000002</c:v>
                </c:pt>
                <c:pt idx="1">
                  <c:v>2285.1370860000002</c:v>
                </c:pt>
                <c:pt idx="2">
                  <c:v>2957.088456</c:v>
                </c:pt>
                <c:pt idx="3">
                  <c:v>2656.1265159999998</c:v>
                </c:pt>
                <c:pt idx="4">
                  <c:v>3093.0634070000001</c:v>
                </c:pt>
              </c:numCache>
            </c:numRef>
          </c:val>
          <c:extLst>
            <c:ext xmlns:c16="http://schemas.microsoft.com/office/drawing/2014/chart" uri="{C3380CC4-5D6E-409C-BE32-E72D297353CC}">
              <c16:uniqueId val="{00000002-B7AC-458C-BE71-8061825DB45F}"/>
            </c:ext>
          </c:extLst>
        </c:ser>
        <c:dLbls>
          <c:showLegendKey val="0"/>
          <c:showVal val="0"/>
          <c:showCatName val="0"/>
          <c:showSerName val="0"/>
          <c:showPercent val="0"/>
          <c:showBubbleSize val="0"/>
        </c:dLbls>
        <c:gapWidth val="150"/>
        <c:overlap val="100"/>
        <c:axId val="642544232"/>
        <c:axId val="642553088"/>
        <c:extLst>
          <c:ext xmlns:c15="http://schemas.microsoft.com/office/drawing/2012/chart" uri="{02D57815-91ED-43cb-92C2-25804820EDAC}">
            <c15:filteredBarSeries>
              <c15:ser>
                <c:idx val="0"/>
                <c:order val="0"/>
                <c:tx>
                  <c:strRef>
                    <c:extLst>
                      <c:ext uri="{02D57815-91ED-43cb-92C2-25804820EDAC}">
                        <c15:formulaRef>
                          <c15:sqref>'10'!$C$15</c15:sqref>
                        </c15:formulaRef>
                      </c:ext>
                    </c:extLst>
                    <c:strCache>
                      <c:ptCount val="1"/>
                      <c:pt idx="0">
                        <c:v>$0 </c:v>
                      </c:pt>
                    </c:strCache>
                  </c:strRef>
                </c:tx>
                <c:spPr>
                  <a:solidFill>
                    <a:srgbClr val="003C7C"/>
                  </a:solidFill>
                  <a:ln>
                    <a:noFill/>
                  </a:ln>
                  <a:effectLst/>
                </c:spPr>
                <c:invertIfNegative val="0"/>
                <c:cat>
                  <c:numRef>
                    <c:extLst>
                      <c:ext uri="{02D57815-91ED-43cb-92C2-25804820EDAC}">
                        <c15:formulaRef>
                          <c15:sqref>'10'!$D$6:$H$6</c15:sqref>
                        </c15:formulaRef>
                      </c:ext>
                    </c:extLst>
                    <c:numCache>
                      <c:formatCode>General</c:formatCode>
                      <c:ptCount val="5"/>
                      <c:pt idx="0">
                        <c:v>2016</c:v>
                      </c:pt>
                      <c:pt idx="1">
                        <c:v>2017</c:v>
                      </c:pt>
                      <c:pt idx="2">
                        <c:v>2018</c:v>
                      </c:pt>
                      <c:pt idx="3">
                        <c:v>2019</c:v>
                      </c:pt>
                      <c:pt idx="4">
                        <c:v>2020</c:v>
                      </c:pt>
                    </c:numCache>
                  </c:numRef>
                </c:cat>
                <c:val>
                  <c:numRef>
                    <c:extLst>
                      <c:ext uri="{02D57815-91ED-43cb-92C2-25804820EDAC}">
                        <c15:formulaRef>
                          <c15:sqref>'10'!$D$15:$H$15</c15:sqref>
                        </c15:formulaRef>
                      </c:ext>
                    </c:extLst>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B7AC-458C-BE71-8061825DB45F}"/>
                  </c:ext>
                </c:extLst>
              </c15:ser>
            </c15:filteredBarSeries>
          </c:ext>
        </c:extLst>
      </c:barChart>
      <c:catAx>
        <c:axId val="642544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Tax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53088"/>
        <c:crosses val="autoZero"/>
        <c:auto val="1"/>
        <c:lblAlgn val="ctr"/>
        <c:lblOffset val="100"/>
        <c:noMultiLvlLbl val="0"/>
      </c:catAx>
      <c:valAx>
        <c:axId val="642553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CNIT liabilities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44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400" b="1" i="0" u="none" strike="noStrike" baseline="0">
                <a:effectLst/>
              </a:rPr>
              <a:t>BUSINESS FILERS BY TYPE AND TAX YEAR</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'11'!$D$5</c:f>
              <c:strCache>
                <c:ptCount val="1"/>
                <c:pt idx="0">
                  <c:v>C CORP</c:v>
                </c:pt>
              </c:strCache>
            </c:strRef>
          </c:tx>
          <c:spPr>
            <a:solidFill>
              <a:srgbClr val="003C7C"/>
            </a:solidFill>
            <a:ln>
              <a:solidFill>
                <a:schemeClr val="tx1"/>
              </a:solidFill>
            </a:ln>
            <a:effectLst/>
          </c:spPr>
          <c:invertIfNegative val="0"/>
          <c:cat>
            <c:numRef>
              <c:f>'11'!$C$6:$C$15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'11'!$D$6:$D$15</c:f>
              <c:numCache>
                <c:formatCode>#,##0</c:formatCode>
                <c:ptCount val="10"/>
                <c:pt idx="0">
                  <c:v>113909</c:v>
                </c:pt>
                <c:pt idx="1">
                  <c:v>116744</c:v>
                </c:pt>
                <c:pt idx="2">
                  <c:v>117681</c:v>
                </c:pt>
                <c:pt idx="3">
                  <c:v>122660</c:v>
                </c:pt>
                <c:pt idx="4">
                  <c:v>124069</c:v>
                </c:pt>
                <c:pt idx="5">
                  <c:v>109413</c:v>
                </c:pt>
                <c:pt idx="6">
                  <c:v>97066</c:v>
                </c:pt>
                <c:pt idx="7">
                  <c:v>93773</c:v>
                </c:pt>
                <c:pt idx="8">
                  <c:v>92665</c:v>
                </c:pt>
                <c:pt idx="9">
                  <c:v>92491</c:v>
                </c:pt>
              </c:numCache>
            </c:numRef>
          </c:val>
          <c:extLst>
            <c:ext xmlns:c16="http://schemas.microsoft.com/office/drawing/2014/chart" uri="{C3380CC4-5D6E-409C-BE32-E72D297353CC}">
              <c16:uniqueId val="{00000000-95DF-4EDC-9E33-434CA0D0E598}"/>
            </c:ext>
          </c:extLst>
        </c:ser>
        <c:ser>
          <c:idx val="1"/>
          <c:order val="1"/>
          <c:tx>
            <c:strRef>
              <c:f>'11'!$E$5</c:f>
              <c:strCache>
                <c:ptCount val="1"/>
                <c:pt idx="0">
                  <c:v>S CORP</c:v>
                </c:pt>
              </c:strCache>
            </c:strRef>
          </c:tx>
          <c:spPr>
            <a:solidFill>
              <a:srgbClr val="D59E0F"/>
            </a:solidFill>
            <a:ln>
              <a:solidFill>
                <a:schemeClr val="tx1"/>
              </a:solidFill>
            </a:ln>
            <a:effectLst/>
          </c:spPr>
          <c:invertIfNegative val="0"/>
          <c:cat>
            <c:numRef>
              <c:f>'11'!$C$6:$C$15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'11'!$E$6:$E$15</c:f>
              <c:numCache>
                <c:formatCode>#,##0</c:formatCode>
                <c:ptCount val="10"/>
                <c:pt idx="0">
                  <c:v>169451</c:v>
                </c:pt>
                <c:pt idx="1">
                  <c:v>171710</c:v>
                </c:pt>
                <c:pt idx="2">
                  <c:v>174238</c:v>
                </c:pt>
                <c:pt idx="3">
                  <c:v>179419</c:v>
                </c:pt>
                <c:pt idx="4">
                  <c:v>182176</c:v>
                </c:pt>
                <c:pt idx="5">
                  <c:v>185018</c:v>
                </c:pt>
                <c:pt idx="6">
                  <c:v>189194</c:v>
                </c:pt>
                <c:pt idx="7">
                  <c:v>192102</c:v>
                </c:pt>
                <c:pt idx="8">
                  <c:v>197547</c:v>
                </c:pt>
                <c:pt idx="9">
                  <c:v>199638</c:v>
                </c:pt>
              </c:numCache>
            </c:numRef>
          </c:val>
          <c:extLst>
            <c:ext xmlns:c16="http://schemas.microsoft.com/office/drawing/2014/chart" uri="{C3380CC4-5D6E-409C-BE32-E72D297353CC}">
              <c16:uniqueId val="{00000001-95DF-4EDC-9E33-434CA0D0E598}"/>
            </c:ext>
          </c:extLst>
        </c:ser>
        <c:ser>
          <c:idx val="2"/>
          <c:order val="2"/>
          <c:tx>
            <c:strRef>
              <c:f>'11'!$F$5</c:f>
              <c:strCache>
                <c:ptCount val="1"/>
                <c:pt idx="0">
                  <c:v>LLC</c:v>
                </c:pt>
              </c:strCache>
            </c:strRef>
          </c:tx>
          <c:spPr>
            <a:solidFill>
              <a:srgbClr val="A5A5A5"/>
            </a:solidFill>
            <a:ln>
              <a:solidFill>
                <a:schemeClr val="tx1"/>
              </a:solidFill>
            </a:ln>
            <a:effectLst/>
          </c:spPr>
          <c:invertIfNegative val="0"/>
          <c:cat>
            <c:numRef>
              <c:f>'11'!$C$6:$C$15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'11'!$F$6:$F$15</c:f>
              <c:numCache>
                <c:formatCode>#,##0</c:formatCode>
                <c:ptCount val="10"/>
                <c:pt idx="0">
                  <c:v>72408</c:v>
                </c:pt>
                <c:pt idx="1">
                  <c:v>78089</c:v>
                </c:pt>
                <c:pt idx="2">
                  <c:v>83645</c:v>
                </c:pt>
                <c:pt idx="3">
                  <c:v>90814</c:v>
                </c:pt>
                <c:pt idx="4">
                  <c:v>97773</c:v>
                </c:pt>
                <c:pt idx="5">
                  <c:v>102500</c:v>
                </c:pt>
                <c:pt idx="6">
                  <c:v>108888</c:v>
                </c:pt>
                <c:pt idx="7">
                  <c:v>114705</c:v>
                </c:pt>
                <c:pt idx="8">
                  <c:v>121703</c:v>
                </c:pt>
                <c:pt idx="9">
                  <c:v>128023</c:v>
                </c:pt>
              </c:numCache>
            </c:numRef>
          </c:val>
          <c:extLst>
            <c:ext xmlns:c16="http://schemas.microsoft.com/office/drawing/2014/chart" uri="{C3380CC4-5D6E-409C-BE32-E72D297353CC}">
              <c16:uniqueId val="{00000002-95DF-4EDC-9E33-434CA0D0E598}"/>
            </c:ext>
          </c:extLst>
        </c:ser>
        <c:ser>
          <c:idx val="3"/>
          <c:order val="3"/>
          <c:tx>
            <c:strRef>
              <c:f>'11'!$G$5</c:f>
              <c:strCache>
                <c:ptCount val="1"/>
                <c:pt idx="0">
                  <c:v>PARTNERSHIP</c:v>
                </c:pt>
              </c:strCache>
            </c:strRef>
          </c:tx>
          <c:spPr>
            <a:solidFill>
              <a:schemeClr val="bg1"/>
            </a:solidFill>
            <a:ln>
              <a:solidFill>
                <a:sysClr val="windowText" lastClr="000000"/>
              </a:solidFill>
            </a:ln>
            <a:effectLst/>
          </c:spPr>
          <c:invertIfNegative val="0"/>
          <c:dPt>
            <c:idx val="7"/>
            <c:invertIfNegative val="0"/>
            <c:bubble3D val="0"/>
            <c:spPr>
              <a:solidFill>
                <a:schemeClr val="bg1"/>
              </a:solidFill>
              <a:ln>
                <a:solidFill>
                  <a:sysClr val="windowText" lastClr="000000"/>
                </a:solidFill>
              </a:ln>
              <a:effectLst/>
            </c:spPr>
            <c:extLst>
              <c:ext xmlns:c16="http://schemas.microsoft.com/office/drawing/2014/chart" uri="{C3380CC4-5D6E-409C-BE32-E72D297353CC}">
                <c16:uniqueId val="{00000004-95DF-4EDC-9E33-434CA0D0E598}"/>
              </c:ext>
            </c:extLst>
          </c:dPt>
          <c:cat>
            <c:numRef>
              <c:f>'11'!$C$6:$C$15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'11'!$G$6:$G$15</c:f>
              <c:numCache>
                <c:formatCode>#,##0</c:formatCode>
                <c:ptCount val="10"/>
                <c:pt idx="0">
                  <c:v>79650</c:v>
                </c:pt>
                <c:pt idx="1">
                  <c:v>80563</c:v>
                </c:pt>
                <c:pt idx="2">
                  <c:v>80409</c:v>
                </c:pt>
                <c:pt idx="3">
                  <c:v>81455</c:v>
                </c:pt>
                <c:pt idx="4">
                  <c:v>82031</c:v>
                </c:pt>
                <c:pt idx="5">
                  <c:v>82897</c:v>
                </c:pt>
                <c:pt idx="6">
                  <c:v>83372</c:v>
                </c:pt>
                <c:pt idx="7">
                  <c:v>82778</c:v>
                </c:pt>
                <c:pt idx="8">
                  <c:v>83563</c:v>
                </c:pt>
                <c:pt idx="9">
                  <c:v>84321</c:v>
                </c:pt>
              </c:numCache>
            </c:numRef>
          </c:val>
          <c:extLst>
            <c:ext xmlns:c16="http://schemas.microsoft.com/office/drawing/2014/chart" uri="{C3380CC4-5D6E-409C-BE32-E72D297353CC}">
              <c16:uniqueId val="{00000005-95DF-4EDC-9E33-434CA0D0E598}"/>
            </c:ext>
          </c:extLst>
        </c:ser>
        <c:dLbls>
          <c:showLegendKey val="0"/>
          <c:showVal val="0"/>
          <c:showCatName val="0"/>
          <c:showSerName val="0"/>
          <c:showPercent val="0"/>
          <c:showBubbleSize val="0"/>
        </c:dLbls>
        <c:gapWidth val="150"/>
        <c:overlap val="100"/>
        <c:axId val="734627360"/>
        <c:axId val="734634248"/>
      </c:barChart>
      <c:catAx>
        <c:axId val="734627360"/>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734634248"/>
        <c:crosses val="autoZero"/>
        <c:auto val="1"/>
        <c:lblAlgn val="ctr"/>
        <c:lblOffset val="100"/>
        <c:noMultiLvlLbl val="0"/>
      </c:catAx>
      <c:valAx>
        <c:axId val="734634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r>
                  <a:rPr lang="en-US"/>
                  <a:t>Number</a:t>
                </a:r>
                <a:r>
                  <a:rPr lang="en-US" baseline="0"/>
                  <a:t> of Filers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734627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SECTOR</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0"/>
          <c:order val="0"/>
          <c:tx>
            <c:strRef>
              <c:f>'[4]12'!$G$5</c:f>
              <c:strCache>
                <c:ptCount val="1"/>
                <c:pt idx="0">
                  <c:v>ELECTRIC</c:v>
                </c:pt>
              </c:strCache>
            </c:strRef>
          </c:tx>
          <c:spPr>
            <a:solidFill>
              <a:srgbClr val="003C7C"/>
            </a:solidFill>
            <a:ln>
              <a:solidFill>
                <a:schemeClr val="tx1"/>
              </a:solidFill>
            </a:ln>
            <a:effectLst/>
          </c:spPr>
          <c:invertIfNegative val="0"/>
          <c:cat>
            <c:strRef>
              <c:f>'[4]12'!$F$6:$F$25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2023-23</c:v>
                </c:pt>
              </c:strCache>
            </c:strRef>
          </c:cat>
          <c:val>
            <c:numRef>
              <c:f>'[4]12'!$G$6:$G$25</c:f>
              <c:numCache>
                <c:formatCode>General</c:formatCode>
                <c:ptCount val="20"/>
                <c:pt idx="0">
                  <c:v>662.97</c:v>
                </c:pt>
                <c:pt idx="1">
                  <c:v>676.38300000000004</c:v>
                </c:pt>
                <c:pt idx="2">
                  <c:v>711.726</c:v>
                </c:pt>
                <c:pt idx="3">
                  <c:v>775.86400000000003</c:v>
                </c:pt>
                <c:pt idx="4">
                  <c:v>785.53599999999994</c:v>
                </c:pt>
                <c:pt idx="5">
                  <c:v>872.65700000000004</c:v>
                </c:pt>
                <c:pt idx="6">
                  <c:v>817.82500000000005</c:v>
                </c:pt>
                <c:pt idx="7">
                  <c:v>783.12400000000002</c:v>
                </c:pt>
                <c:pt idx="8">
                  <c:v>890.62300000000005</c:v>
                </c:pt>
                <c:pt idx="9">
                  <c:v>854.62800000000004</c:v>
                </c:pt>
                <c:pt idx="10">
                  <c:v>835.279</c:v>
                </c:pt>
                <c:pt idx="11">
                  <c:v>861.97900000000004</c:v>
                </c:pt>
                <c:pt idx="12">
                  <c:v>907.19399999999996</c:v>
                </c:pt>
                <c:pt idx="13">
                  <c:v>863.12800000000004</c:v>
                </c:pt>
                <c:pt idx="14">
                  <c:v>788.44399999999996</c:v>
                </c:pt>
                <c:pt idx="15">
                  <c:v>906.92399999999998</c:v>
                </c:pt>
                <c:pt idx="16">
                  <c:v>821.71799999999996</c:v>
                </c:pt>
                <c:pt idx="17">
                  <c:v>761.72445975000016</c:v>
                </c:pt>
                <c:pt idx="18">
                  <c:v>809.05632150999998</c:v>
                </c:pt>
                <c:pt idx="19">
                  <c:v>998.85327333999999</c:v>
                </c:pt>
              </c:numCache>
            </c:numRef>
          </c:val>
          <c:extLst>
            <c:ext xmlns:c16="http://schemas.microsoft.com/office/drawing/2014/chart" uri="{C3380CC4-5D6E-409C-BE32-E72D297353CC}">
              <c16:uniqueId val="{00000000-D52D-4AFC-B652-609F3F0CFC3C}"/>
            </c:ext>
          </c:extLst>
        </c:ser>
        <c:ser>
          <c:idx val="1"/>
          <c:order val="1"/>
          <c:tx>
            <c:strRef>
              <c:f>'[4]12'!$H$5</c:f>
              <c:strCache>
                <c:ptCount val="1"/>
                <c:pt idx="0">
                  <c:v>TELECOM</c:v>
                </c:pt>
              </c:strCache>
            </c:strRef>
          </c:tx>
          <c:spPr>
            <a:solidFill>
              <a:srgbClr val="D59E0F"/>
            </a:solidFill>
            <a:ln>
              <a:solidFill>
                <a:schemeClr val="tx1"/>
              </a:solidFill>
            </a:ln>
            <a:effectLst/>
          </c:spPr>
          <c:invertIfNegative val="0"/>
          <c:cat>
            <c:strRef>
              <c:f>'[4]12'!$F$6:$F$25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2023-23</c:v>
                </c:pt>
              </c:strCache>
            </c:strRef>
          </c:cat>
          <c:val>
            <c:numRef>
              <c:f>'[4]12'!$H$6:$H$25</c:f>
              <c:numCache>
                <c:formatCode>General</c:formatCode>
                <c:ptCount val="20"/>
                <c:pt idx="0">
                  <c:v>350.52499999999998</c:v>
                </c:pt>
                <c:pt idx="1">
                  <c:v>451.47399999999999</c:v>
                </c:pt>
                <c:pt idx="2">
                  <c:v>439.65100000000001</c:v>
                </c:pt>
                <c:pt idx="3">
                  <c:v>518.11800000000005</c:v>
                </c:pt>
                <c:pt idx="4">
                  <c:v>563.26300000000003</c:v>
                </c:pt>
                <c:pt idx="5">
                  <c:v>504.92</c:v>
                </c:pt>
                <c:pt idx="6">
                  <c:v>471.072</c:v>
                </c:pt>
                <c:pt idx="7">
                  <c:v>443.96899999999999</c:v>
                </c:pt>
                <c:pt idx="8">
                  <c:v>441.55799999999999</c:v>
                </c:pt>
                <c:pt idx="9">
                  <c:v>454.40100000000001</c:v>
                </c:pt>
                <c:pt idx="10">
                  <c:v>448.13600000000002</c:v>
                </c:pt>
                <c:pt idx="11">
                  <c:v>403.666</c:v>
                </c:pt>
                <c:pt idx="12">
                  <c:v>399.37900000000002</c:v>
                </c:pt>
                <c:pt idx="13">
                  <c:v>370.26499999999999</c:v>
                </c:pt>
                <c:pt idx="14">
                  <c:v>364.596</c:v>
                </c:pt>
                <c:pt idx="15">
                  <c:v>344.49</c:v>
                </c:pt>
                <c:pt idx="16">
                  <c:v>285.21600000000001</c:v>
                </c:pt>
                <c:pt idx="17">
                  <c:v>231.14406855999999</c:v>
                </c:pt>
                <c:pt idx="18">
                  <c:v>216.64651475000002</c:v>
                </c:pt>
                <c:pt idx="19">
                  <c:v>184.79318972000002</c:v>
                </c:pt>
              </c:numCache>
            </c:numRef>
          </c:val>
          <c:extLst>
            <c:ext xmlns:c16="http://schemas.microsoft.com/office/drawing/2014/chart" uri="{C3380CC4-5D6E-409C-BE32-E72D297353CC}">
              <c16:uniqueId val="{00000001-D52D-4AFC-B652-609F3F0CFC3C}"/>
            </c:ext>
          </c:extLst>
        </c:ser>
        <c:ser>
          <c:idx val="2"/>
          <c:order val="2"/>
          <c:tx>
            <c:strRef>
              <c:f>'[4]12'!$I$5</c:f>
              <c:strCache>
                <c:ptCount val="1"/>
                <c:pt idx="0">
                  <c:v>OTHER</c:v>
                </c:pt>
              </c:strCache>
            </c:strRef>
          </c:tx>
          <c:spPr>
            <a:solidFill>
              <a:schemeClr val="accent3"/>
            </a:solidFill>
            <a:ln>
              <a:solidFill>
                <a:sysClr val="windowText" lastClr="000000"/>
              </a:solidFill>
            </a:ln>
            <a:effectLst/>
          </c:spPr>
          <c:invertIfNegative val="0"/>
          <c:cat>
            <c:strRef>
              <c:f>'[4]12'!$F$6:$F$25</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2023-23</c:v>
                </c:pt>
              </c:strCache>
            </c:strRef>
          </c:cat>
          <c:val>
            <c:numRef>
              <c:f>'[4]12'!$I$6:$I$25</c:f>
              <c:numCache>
                <c:formatCode>General</c:formatCode>
                <c:ptCount val="20"/>
                <c:pt idx="0">
                  <c:v>3.145</c:v>
                </c:pt>
                <c:pt idx="1">
                  <c:v>3.4379999999999997</c:v>
                </c:pt>
                <c:pt idx="2">
                  <c:v>4.7079999999999993</c:v>
                </c:pt>
                <c:pt idx="3">
                  <c:v>5.1879999999999997</c:v>
                </c:pt>
                <c:pt idx="4">
                  <c:v>6.1420000000000003</c:v>
                </c:pt>
                <c:pt idx="5">
                  <c:v>5.3999999999999995</c:v>
                </c:pt>
                <c:pt idx="6">
                  <c:v>3.476</c:v>
                </c:pt>
                <c:pt idx="7">
                  <c:v>3.4289999999999998</c:v>
                </c:pt>
                <c:pt idx="8">
                  <c:v>4.3179999999999996</c:v>
                </c:pt>
                <c:pt idx="9">
                  <c:v>3.226</c:v>
                </c:pt>
                <c:pt idx="10">
                  <c:v>1.4770000000000001</c:v>
                </c:pt>
                <c:pt idx="11">
                  <c:v>2.427</c:v>
                </c:pt>
                <c:pt idx="12">
                  <c:v>3.556</c:v>
                </c:pt>
                <c:pt idx="13">
                  <c:v>2.5499999999999998</c:v>
                </c:pt>
                <c:pt idx="14">
                  <c:v>1.9690000000000001</c:v>
                </c:pt>
                <c:pt idx="15">
                  <c:v>3.9569999999999999</c:v>
                </c:pt>
                <c:pt idx="16">
                  <c:v>2.4039999999999999</c:v>
                </c:pt>
                <c:pt idx="17">
                  <c:v>1.5</c:v>
                </c:pt>
                <c:pt idx="18">
                  <c:v>1.20591172</c:v>
                </c:pt>
                <c:pt idx="19">
                  <c:v>2.4411848100000002</c:v>
                </c:pt>
              </c:numCache>
            </c:numRef>
          </c:val>
          <c:extLst>
            <c:ext xmlns:c16="http://schemas.microsoft.com/office/drawing/2014/chart" uri="{C3380CC4-5D6E-409C-BE32-E72D297353CC}">
              <c16:uniqueId val="{00000002-D52D-4AFC-B652-609F3F0CFC3C}"/>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13259709061791006"/>
          <c:y val="0.13042752891428808"/>
          <c:w val="0.28027151267108563"/>
          <c:h val="5.10786715074230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0.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1.png"/><Relationship Id="rId1" Type="http://schemas.openxmlformats.org/officeDocument/2006/relationships/chart" Target="../charts/chart22.xml"/></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4.xml"/></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5.xml"/></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6.xml"/></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7.xml"/></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8.xml"/></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9.xml"/></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0.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54</xdr:row>
      <xdr:rowOff>152400</xdr:rowOff>
    </xdr:from>
    <xdr:to>
      <xdr:col>1</xdr:col>
      <xdr:colOff>123825</xdr:colOff>
      <xdr:row>57</xdr:row>
      <xdr:rowOff>104775</xdr:rowOff>
    </xdr:to>
    <xdr:pic>
      <xdr:nvPicPr>
        <xdr:cNvPr id="2" name="Picture 1" descr="Revenue-rgb">
          <a:extLst>
            <a:ext uri="{FF2B5EF4-FFF2-40B4-BE49-F238E27FC236}">
              <a16:creationId xmlns:a16="http://schemas.microsoft.com/office/drawing/2014/main" id="{67E115CE-2572-47E6-9512-546F2422FD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58227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xdr:colOff>
      <xdr:row>3</xdr:row>
      <xdr:rowOff>194310</xdr:rowOff>
    </xdr:from>
    <xdr:to>
      <xdr:col>1</xdr:col>
      <xdr:colOff>0</xdr:colOff>
      <xdr:row>21</xdr:row>
      <xdr:rowOff>7620</xdr:rowOff>
    </xdr:to>
    <xdr:graphicFrame macro="">
      <xdr:nvGraphicFramePr>
        <xdr:cNvPr id="2" name="Chart 1">
          <a:extLst>
            <a:ext uri="{FF2B5EF4-FFF2-40B4-BE49-F238E27FC236}">
              <a16:creationId xmlns:a16="http://schemas.microsoft.com/office/drawing/2014/main" id="{E1626BB0-CB29-4270-8359-12EBE263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0</xdr:col>
      <xdr:colOff>5711190</xdr:colOff>
      <xdr:row>39</xdr:row>
      <xdr:rowOff>11430</xdr:rowOff>
    </xdr:to>
    <xdr:graphicFrame macro="">
      <xdr:nvGraphicFramePr>
        <xdr:cNvPr id="3" name="Chart 2">
          <a:extLst>
            <a:ext uri="{FF2B5EF4-FFF2-40B4-BE49-F238E27FC236}">
              <a16:creationId xmlns:a16="http://schemas.microsoft.com/office/drawing/2014/main" id="{3951B2B5-3ED7-40EE-9FDB-0DDC7A06F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0</xdr:rowOff>
    </xdr:from>
    <xdr:to>
      <xdr:col>0</xdr:col>
      <xdr:colOff>2255520</xdr:colOff>
      <xdr:row>43</xdr:row>
      <xdr:rowOff>152400</xdr:rowOff>
    </xdr:to>
    <xdr:pic>
      <xdr:nvPicPr>
        <xdr:cNvPr id="4" name="Picture 3" descr="Revenue-rgb">
          <a:extLst>
            <a:ext uri="{FF2B5EF4-FFF2-40B4-BE49-F238E27FC236}">
              <a16:creationId xmlns:a16="http://schemas.microsoft.com/office/drawing/2014/main" id="{66D32F0B-FB12-4681-ACBF-62D4E467A70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8229600"/>
          <a:ext cx="225552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xdr:rowOff>
    </xdr:from>
    <xdr:to>
      <xdr:col>0</xdr:col>
      <xdr:colOff>6296025</xdr:colOff>
      <xdr:row>26</xdr:row>
      <xdr:rowOff>1</xdr:rowOff>
    </xdr:to>
    <xdr:graphicFrame macro="">
      <xdr:nvGraphicFramePr>
        <xdr:cNvPr id="2" name="Chart 1">
          <a:extLst>
            <a:ext uri="{FF2B5EF4-FFF2-40B4-BE49-F238E27FC236}">
              <a16:creationId xmlns:a16="http://schemas.microsoft.com/office/drawing/2014/main" id="{8DCEBD43-1723-41B7-86ED-6A74BCF3F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42D23524-989A-439C-9EC7-5511908E627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27</xdr:row>
      <xdr:rowOff>0</xdr:rowOff>
    </xdr:to>
    <xdr:graphicFrame macro="">
      <xdr:nvGraphicFramePr>
        <xdr:cNvPr id="2" name="Chart 1">
          <a:extLst>
            <a:ext uri="{FF2B5EF4-FFF2-40B4-BE49-F238E27FC236}">
              <a16:creationId xmlns:a16="http://schemas.microsoft.com/office/drawing/2014/main" id="{44708A4A-7265-410A-883A-F34414C0B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3" name="Picture 2" descr="Revenue-rgb">
          <a:extLst>
            <a:ext uri="{FF2B5EF4-FFF2-40B4-BE49-F238E27FC236}">
              <a16:creationId xmlns:a16="http://schemas.microsoft.com/office/drawing/2014/main" id="{63DF15AB-0C98-4124-8856-D68280489AA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1055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4</xdr:row>
      <xdr:rowOff>0</xdr:rowOff>
    </xdr:from>
    <xdr:to>
      <xdr:col>1</xdr:col>
      <xdr:colOff>0</xdr:colOff>
      <xdr:row>26</xdr:row>
      <xdr:rowOff>0</xdr:rowOff>
    </xdr:to>
    <xdr:graphicFrame macro="">
      <xdr:nvGraphicFramePr>
        <xdr:cNvPr id="2" name="Chart 1">
          <a:extLst>
            <a:ext uri="{FF2B5EF4-FFF2-40B4-BE49-F238E27FC236}">
              <a16:creationId xmlns:a16="http://schemas.microsoft.com/office/drawing/2014/main" id="{6973FA47-1BA0-432E-9952-CEA38045AD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12BC94EC-FC09-46D8-9B41-6482952776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41</xdr:row>
      <xdr:rowOff>6350</xdr:rowOff>
    </xdr:from>
    <xdr:to>
      <xdr:col>0</xdr:col>
      <xdr:colOff>2257425</xdr:colOff>
      <xdr:row>43</xdr:row>
      <xdr:rowOff>158750</xdr:rowOff>
    </xdr:to>
    <xdr:pic>
      <xdr:nvPicPr>
        <xdr:cNvPr id="2" name="Picture 1" descr="Revenue-rgb">
          <a:extLst>
            <a:ext uri="{FF2B5EF4-FFF2-40B4-BE49-F238E27FC236}">
              <a16:creationId xmlns:a16="http://schemas.microsoft.com/office/drawing/2014/main" id="{4183C3F7-A390-4D6D-90F9-EA5ADDCDF1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0737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3810</xdr:rowOff>
    </xdr:from>
    <xdr:to>
      <xdr:col>1</xdr:col>
      <xdr:colOff>0</xdr:colOff>
      <xdr:row>23</xdr:row>
      <xdr:rowOff>0</xdr:rowOff>
    </xdr:to>
    <xdr:graphicFrame macro="">
      <xdr:nvGraphicFramePr>
        <xdr:cNvPr id="3" name="Chart 2">
          <a:extLst>
            <a:ext uri="{FF2B5EF4-FFF2-40B4-BE49-F238E27FC236}">
              <a16:creationId xmlns:a16="http://schemas.microsoft.com/office/drawing/2014/main" id="{781F230B-D3F2-4820-9BC6-7B506ECC32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5288</xdr:colOff>
      <xdr:row>4</xdr:row>
      <xdr:rowOff>1057</xdr:rowOff>
    </xdr:from>
    <xdr:to>
      <xdr:col>4</xdr:col>
      <xdr:colOff>0</xdr:colOff>
      <xdr:row>26</xdr:row>
      <xdr:rowOff>0</xdr:rowOff>
    </xdr:to>
    <xdr:graphicFrame macro="">
      <xdr:nvGraphicFramePr>
        <xdr:cNvPr id="2" name="Chart 1">
          <a:extLst>
            <a:ext uri="{FF2B5EF4-FFF2-40B4-BE49-F238E27FC236}">
              <a16:creationId xmlns:a16="http://schemas.microsoft.com/office/drawing/2014/main" id="{F3E8E19F-4BE5-4FEE-9324-501F14872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209550</xdr:colOff>
      <xdr:row>43</xdr:row>
      <xdr:rowOff>152400</xdr:rowOff>
    </xdr:to>
    <xdr:pic>
      <xdr:nvPicPr>
        <xdr:cNvPr id="3" name="Picture 2" descr="Revenue-rgb">
          <a:extLst>
            <a:ext uri="{FF2B5EF4-FFF2-40B4-BE49-F238E27FC236}">
              <a16:creationId xmlns:a16="http://schemas.microsoft.com/office/drawing/2014/main" id="{8FB1F8C4-2C38-4CC5-8361-414D7CFD28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1055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26</xdr:row>
      <xdr:rowOff>0</xdr:rowOff>
    </xdr:to>
    <xdr:graphicFrame macro="">
      <xdr:nvGraphicFramePr>
        <xdr:cNvPr id="2" name="Chart 1">
          <a:extLst>
            <a:ext uri="{FF2B5EF4-FFF2-40B4-BE49-F238E27FC236}">
              <a16:creationId xmlns:a16="http://schemas.microsoft.com/office/drawing/2014/main" id="{241C394D-0D2E-4E06-93C2-BBB45F775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3</xdr:col>
      <xdr:colOff>38100</xdr:colOff>
      <xdr:row>43</xdr:row>
      <xdr:rowOff>152400</xdr:rowOff>
    </xdr:to>
    <xdr:pic>
      <xdr:nvPicPr>
        <xdr:cNvPr id="3" name="Picture 2" descr="Revenue-rgb">
          <a:extLst>
            <a:ext uri="{FF2B5EF4-FFF2-40B4-BE49-F238E27FC236}">
              <a16:creationId xmlns:a16="http://schemas.microsoft.com/office/drawing/2014/main" id="{C7B5BBEA-3E30-41B6-B15D-453662E90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1419225</xdr:colOff>
      <xdr:row>43</xdr:row>
      <xdr:rowOff>152400</xdr:rowOff>
    </xdr:to>
    <xdr:pic>
      <xdr:nvPicPr>
        <xdr:cNvPr id="2" name="Picture 1" descr="Revenue-rgb">
          <a:extLst>
            <a:ext uri="{FF2B5EF4-FFF2-40B4-BE49-F238E27FC236}">
              <a16:creationId xmlns:a16="http://schemas.microsoft.com/office/drawing/2014/main" id="{5A25E82A-D253-4B4B-85DA-058467C436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1419225</xdr:colOff>
      <xdr:row>43</xdr:row>
      <xdr:rowOff>152400</xdr:rowOff>
    </xdr:to>
    <xdr:pic>
      <xdr:nvPicPr>
        <xdr:cNvPr id="2" name="Picture 1" descr="Revenue-rgb">
          <a:extLst>
            <a:ext uri="{FF2B5EF4-FFF2-40B4-BE49-F238E27FC236}">
              <a16:creationId xmlns:a16="http://schemas.microsoft.com/office/drawing/2014/main" id="{5B26B82D-77F7-48E6-9B9D-BF66675462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1419225</xdr:colOff>
      <xdr:row>43</xdr:row>
      <xdr:rowOff>152400</xdr:rowOff>
    </xdr:to>
    <xdr:pic>
      <xdr:nvPicPr>
        <xdr:cNvPr id="2" name="Picture 1" descr="Revenue-rgb">
          <a:extLst>
            <a:ext uri="{FF2B5EF4-FFF2-40B4-BE49-F238E27FC236}">
              <a16:creationId xmlns:a16="http://schemas.microsoft.com/office/drawing/2014/main" id="{0082B662-818F-4ECF-ADD5-1C8FCDD5EF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276225</xdr:colOff>
      <xdr:row>43</xdr:row>
      <xdr:rowOff>152400</xdr:rowOff>
    </xdr:to>
    <xdr:pic>
      <xdr:nvPicPr>
        <xdr:cNvPr id="2" name="Picture 1" descr="Revenue-rgb">
          <a:extLst>
            <a:ext uri="{FF2B5EF4-FFF2-40B4-BE49-F238E27FC236}">
              <a16:creationId xmlns:a16="http://schemas.microsoft.com/office/drawing/2014/main" id="{FBBE78E9-6A00-4D81-A431-D382809BE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685800</xdr:colOff>
      <xdr:row>26</xdr:row>
      <xdr:rowOff>190499</xdr:rowOff>
    </xdr:to>
    <xdr:graphicFrame macro="">
      <xdr:nvGraphicFramePr>
        <xdr:cNvPr id="2" name="Chart 1">
          <a:extLst>
            <a:ext uri="{FF2B5EF4-FFF2-40B4-BE49-F238E27FC236}">
              <a16:creationId xmlns:a16="http://schemas.microsoft.com/office/drawing/2014/main" id="{AC23FF03-B76C-42B8-9D86-E3CA0D4C35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1</xdr:col>
      <xdr:colOff>800100</xdr:colOff>
      <xdr:row>43</xdr:row>
      <xdr:rowOff>152400</xdr:rowOff>
    </xdr:to>
    <xdr:pic>
      <xdr:nvPicPr>
        <xdr:cNvPr id="3" name="Picture 2" descr="Revenue-rgb">
          <a:extLst>
            <a:ext uri="{FF2B5EF4-FFF2-40B4-BE49-F238E27FC236}">
              <a16:creationId xmlns:a16="http://schemas.microsoft.com/office/drawing/2014/main" id="{9086A412-4A7D-4BE8-9999-572C3417D6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669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857252</xdr:colOff>
      <xdr:row>15</xdr:row>
      <xdr:rowOff>152400</xdr:rowOff>
    </xdr:from>
    <xdr:to>
      <xdr:col>5</xdr:col>
      <xdr:colOff>161925</xdr:colOff>
      <xdr:row>17</xdr:row>
      <xdr:rowOff>114300</xdr:rowOff>
    </xdr:to>
    <xdr:sp macro="" textlink="">
      <xdr:nvSpPr>
        <xdr:cNvPr id="2" name="TextBox 1">
          <a:extLst>
            <a:ext uri="{FF2B5EF4-FFF2-40B4-BE49-F238E27FC236}">
              <a16:creationId xmlns:a16="http://schemas.microsoft.com/office/drawing/2014/main" id="{61BB4C46-8365-4497-B965-D4078B12C31F}"/>
            </a:ext>
          </a:extLst>
        </xdr:cNvPr>
        <xdr:cNvSpPr txBox="1"/>
      </xdr:nvSpPr>
      <xdr:spPr>
        <a:xfrm>
          <a:off x="1504952" y="3181350"/>
          <a:ext cx="220979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Furniture, </a:t>
          </a:r>
          <a:r>
            <a:rPr lang="en-US" sz="1200">
              <a:solidFill>
                <a:schemeClr val="bg1"/>
              </a:solidFill>
              <a:latin typeface="+mn-lt"/>
              <a:ea typeface="+mn-ea"/>
              <a:cs typeface="+mn-cs"/>
            </a:rPr>
            <a:t>Appliance</a:t>
          </a:r>
          <a:r>
            <a:rPr lang="en-US" sz="1200">
              <a:solidFill>
                <a:schemeClr val="bg1"/>
              </a:solidFill>
            </a:rPr>
            <a:t>, &amp; Building Stores (NAICS 442-444)</a:t>
          </a:r>
        </a:p>
      </xdr:txBody>
    </xdr:sp>
    <xdr:clientData/>
  </xdr:twoCellAnchor>
  <xdr:twoCellAnchor>
    <xdr:from>
      <xdr:col>1</xdr:col>
      <xdr:colOff>857252</xdr:colOff>
      <xdr:row>16</xdr:row>
      <xdr:rowOff>152400</xdr:rowOff>
    </xdr:from>
    <xdr:to>
      <xdr:col>5</xdr:col>
      <xdr:colOff>161925</xdr:colOff>
      <xdr:row>18</xdr:row>
      <xdr:rowOff>114300</xdr:rowOff>
    </xdr:to>
    <xdr:sp macro="" textlink="">
      <xdr:nvSpPr>
        <xdr:cNvPr id="3" name="TextBox 2">
          <a:extLst>
            <a:ext uri="{FF2B5EF4-FFF2-40B4-BE49-F238E27FC236}">
              <a16:creationId xmlns:a16="http://schemas.microsoft.com/office/drawing/2014/main" id="{BAB74B91-A5DA-4C9D-9C13-92E48644B527}"/>
            </a:ext>
          </a:extLst>
        </xdr:cNvPr>
        <xdr:cNvSpPr txBox="1"/>
      </xdr:nvSpPr>
      <xdr:spPr>
        <a:xfrm>
          <a:off x="1504952" y="3381375"/>
          <a:ext cx="220979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Furniture, </a:t>
          </a:r>
          <a:r>
            <a:rPr lang="en-US" sz="1200">
              <a:solidFill>
                <a:schemeClr val="bg1"/>
              </a:solidFill>
              <a:latin typeface="+mn-lt"/>
              <a:ea typeface="+mn-ea"/>
              <a:cs typeface="+mn-cs"/>
            </a:rPr>
            <a:t>Appliance</a:t>
          </a:r>
          <a:r>
            <a:rPr lang="en-US" sz="1200">
              <a:solidFill>
                <a:schemeClr val="bg1"/>
              </a:solidFill>
            </a:rPr>
            <a:t>, &amp; Building Stores (NAICS 442-444)</a:t>
          </a:r>
        </a:p>
      </xdr:txBody>
    </xdr:sp>
    <xdr:clientData/>
  </xdr:twoCellAnchor>
  <xdr:twoCellAnchor>
    <xdr:from>
      <xdr:col>0</xdr:col>
      <xdr:colOff>1</xdr:colOff>
      <xdr:row>4</xdr:row>
      <xdr:rowOff>189086</xdr:rowOff>
    </xdr:from>
    <xdr:to>
      <xdr:col>8</xdr:col>
      <xdr:colOff>7057</xdr:colOff>
      <xdr:row>26</xdr:row>
      <xdr:rowOff>14110</xdr:rowOff>
    </xdr:to>
    <xdr:graphicFrame macro="">
      <xdr:nvGraphicFramePr>
        <xdr:cNvPr id="4" name="Chart 3">
          <a:extLst>
            <a:ext uri="{FF2B5EF4-FFF2-40B4-BE49-F238E27FC236}">
              <a16:creationId xmlns:a16="http://schemas.microsoft.com/office/drawing/2014/main" id="{1EE66C33-447F-4D17-A8E4-2EA753AD6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7056</xdr:rowOff>
    </xdr:from>
    <xdr:to>
      <xdr:col>3</xdr:col>
      <xdr:colOff>645382</xdr:colOff>
      <xdr:row>43</xdr:row>
      <xdr:rowOff>159456</xdr:rowOff>
    </xdr:to>
    <xdr:pic>
      <xdr:nvPicPr>
        <xdr:cNvPr id="5" name="Picture 4" descr="Revenue-rgb">
          <a:extLst>
            <a:ext uri="{FF2B5EF4-FFF2-40B4-BE49-F238E27FC236}">
              <a16:creationId xmlns:a16="http://schemas.microsoft.com/office/drawing/2014/main" id="{787F02CE-48C2-4C46-B2A4-F3F2E02C8A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198556"/>
          <a:ext cx="22741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333375</xdr:colOff>
      <xdr:row>43</xdr:row>
      <xdr:rowOff>152400</xdr:rowOff>
    </xdr:to>
    <xdr:pic>
      <xdr:nvPicPr>
        <xdr:cNvPr id="2" name="Picture 1" descr="Revenue-rgb">
          <a:extLst>
            <a:ext uri="{FF2B5EF4-FFF2-40B4-BE49-F238E27FC236}">
              <a16:creationId xmlns:a16="http://schemas.microsoft.com/office/drawing/2014/main" id="{1AB49B58-D371-4426-A8DB-C9FB492CEB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333375</xdr:colOff>
      <xdr:row>43</xdr:row>
      <xdr:rowOff>152400</xdr:rowOff>
    </xdr:to>
    <xdr:pic>
      <xdr:nvPicPr>
        <xdr:cNvPr id="2" name="Picture 1" descr="Revenue-rgb">
          <a:extLst>
            <a:ext uri="{FF2B5EF4-FFF2-40B4-BE49-F238E27FC236}">
              <a16:creationId xmlns:a16="http://schemas.microsoft.com/office/drawing/2014/main" id="{BA99C47F-FB0B-4768-9C5E-22CEBD5210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9524</xdr:colOff>
      <xdr:row>25</xdr:row>
      <xdr:rowOff>190500</xdr:rowOff>
    </xdr:to>
    <xdr:graphicFrame macro="">
      <xdr:nvGraphicFramePr>
        <xdr:cNvPr id="2" name="Chart 1">
          <a:extLst>
            <a:ext uri="{FF2B5EF4-FFF2-40B4-BE49-F238E27FC236}">
              <a16:creationId xmlns:a16="http://schemas.microsoft.com/office/drawing/2014/main" id="{0FA94064-1EF8-4904-9C80-C54EBE8CF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E9E0012E-9CA4-4E79-A2C4-DE5AB28E62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4</xdr:row>
      <xdr:rowOff>1</xdr:rowOff>
    </xdr:from>
    <xdr:to>
      <xdr:col>4</xdr:col>
      <xdr:colOff>0</xdr:colOff>
      <xdr:row>25</xdr:row>
      <xdr:rowOff>7621</xdr:rowOff>
    </xdr:to>
    <xdr:graphicFrame macro="">
      <xdr:nvGraphicFramePr>
        <xdr:cNvPr id="2" name="Chart 1">
          <a:extLst>
            <a:ext uri="{FF2B5EF4-FFF2-40B4-BE49-F238E27FC236}">
              <a16:creationId xmlns:a16="http://schemas.microsoft.com/office/drawing/2014/main" id="{27DDC8B0-DC60-47DC-B0E6-704407B9F8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7620</xdr:rowOff>
    </xdr:from>
    <xdr:to>
      <xdr:col>2</xdr:col>
      <xdr:colOff>419100</xdr:colOff>
      <xdr:row>43</xdr:row>
      <xdr:rowOff>160020</xdr:rowOff>
    </xdr:to>
    <xdr:pic>
      <xdr:nvPicPr>
        <xdr:cNvPr id="3" name="Picture 2" descr="Revenue-rgb">
          <a:extLst>
            <a:ext uri="{FF2B5EF4-FFF2-40B4-BE49-F238E27FC236}">
              <a16:creationId xmlns:a16="http://schemas.microsoft.com/office/drawing/2014/main" id="{ECDA2913-C149-40A2-A328-F07E07B4E4F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769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xdr:colOff>
      <xdr:row>4</xdr:row>
      <xdr:rowOff>0</xdr:rowOff>
    </xdr:from>
    <xdr:to>
      <xdr:col>1</xdr:col>
      <xdr:colOff>0</xdr:colOff>
      <xdr:row>26</xdr:row>
      <xdr:rowOff>47626</xdr:rowOff>
    </xdr:to>
    <xdr:graphicFrame macro="">
      <xdr:nvGraphicFramePr>
        <xdr:cNvPr id="2" name="Chart 1">
          <a:extLst>
            <a:ext uri="{FF2B5EF4-FFF2-40B4-BE49-F238E27FC236}">
              <a16:creationId xmlns:a16="http://schemas.microsoft.com/office/drawing/2014/main" id="{BAECFDE2-3717-460E-8B7E-430DDD0C5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AE2A39D4-871D-4FDE-A5D7-4739C0553AF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0</xdr:colOff>
      <xdr:row>26</xdr:row>
      <xdr:rowOff>9524</xdr:rowOff>
    </xdr:to>
    <xdr:graphicFrame macro="">
      <xdr:nvGraphicFramePr>
        <xdr:cNvPr id="2" name="Chart 1">
          <a:extLst>
            <a:ext uri="{FF2B5EF4-FFF2-40B4-BE49-F238E27FC236}">
              <a16:creationId xmlns:a16="http://schemas.microsoft.com/office/drawing/2014/main" id="{6813050B-D8A9-4D01-B57B-5E7DCD31B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037949BC-0F93-4F87-B8EB-E65E6BD2F9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xdr:colOff>
      <xdr:row>4</xdr:row>
      <xdr:rowOff>9524</xdr:rowOff>
    </xdr:from>
    <xdr:to>
      <xdr:col>3</xdr:col>
      <xdr:colOff>1</xdr:colOff>
      <xdr:row>25</xdr:row>
      <xdr:rowOff>47624</xdr:rowOff>
    </xdr:to>
    <xdr:graphicFrame macro="">
      <xdr:nvGraphicFramePr>
        <xdr:cNvPr id="2" name="Chart 1">
          <a:extLst>
            <a:ext uri="{FF2B5EF4-FFF2-40B4-BE49-F238E27FC236}">
              <a16:creationId xmlns:a16="http://schemas.microsoft.com/office/drawing/2014/main" id="{8BB2A9F4-69F3-4A1E-9398-2C54D1423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2</xdr:col>
      <xdr:colOff>152400</xdr:colOff>
      <xdr:row>43</xdr:row>
      <xdr:rowOff>152400</xdr:rowOff>
    </xdr:to>
    <xdr:pic>
      <xdr:nvPicPr>
        <xdr:cNvPr id="3" name="Picture 2" descr="Revenue-rgb">
          <a:extLst>
            <a:ext uri="{FF2B5EF4-FFF2-40B4-BE49-F238E27FC236}">
              <a16:creationId xmlns:a16="http://schemas.microsoft.com/office/drawing/2014/main" id="{BBB2AC8E-B45A-4FCE-853B-5C402265C9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0075"/>
          <a:ext cx="21621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600075</xdr:colOff>
      <xdr:row>43</xdr:row>
      <xdr:rowOff>152400</xdr:rowOff>
    </xdr:to>
    <xdr:pic>
      <xdr:nvPicPr>
        <xdr:cNvPr id="2" name="Picture 1" descr="Revenue-rgb">
          <a:extLst>
            <a:ext uri="{FF2B5EF4-FFF2-40B4-BE49-F238E27FC236}">
              <a16:creationId xmlns:a16="http://schemas.microsoft.com/office/drawing/2014/main" id="{0B1A2145-288A-4CB2-B2DC-D49964B478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002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26</xdr:row>
      <xdr:rowOff>0</xdr:rowOff>
    </xdr:to>
    <xdr:graphicFrame macro="">
      <xdr:nvGraphicFramePr>
        <xdr:cNvPr id="2" name="Chart 1">
          <a:extLst>
            <a:ext uri="{FF2B5EF4-FFF2-40B4-BE49-F238E27FC236}">
              <a16:creationId xmlns:a16="http://schemas.microsoft.com/office/drawing/2014/main" id="{F4A16AB0-19E2-4C08-9357-9AC2302BF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877D782B-5015-47F2-A606-A5A89A2580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342900</xdr:colOff>
      <xdr:row>43</xdr:row>
      <xdr:rowOff>152400</xdr:rowOff>
    </xdr:to>
    <xdr:pic>
      <xdr:nvPicPr>
        <xdr:cNvPr id="2" name="Picture 1" descr="Revenue-rgb">
          <a:extLst>
            <a:ext uri="{FF2B5EF4-FFF2-40B4-BE49-F238E27FC236}">
              <a16:creationId xmlns:a16="http://schemas.microsoft.com/office/drawing/2014/main" id="{65C3DA04-E3E2-4A0F-B8CC-4CB42D93DD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193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190500</xdr:colOff>
      <xdr:row>43</xdr:row>
      <xdr:rowOff>152400</xdr:rowOff>
    </xdr:to>
    <xdr:pic>
      <xdr:nvPicPr>
        <xdr:cNvPr id="3" name="Picture 2" descr="Revenue-rgb">
          <a:extLst>
            <a:ext uri="{FF2B5EF4-FFF2-40B4-BE49-F238E27FC236}">
              <a16:creationId xmlns:a16="http://schemas.microsoft.com/office/drawing/2014/main" id="{6F6FC506-46F7-4354-8E5A-B574068DDF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1526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1419225</xdr:colOff>
      <xdr:row>43</xdr:row>
      <xdr:rowOff>152400</xdr:rowOff>
    </xdr:to>
    <xdr:pic>
      <xdr:nvPicPr>
        <xdr:cNvPr id="2" name="Picture 1" descr="Revenue-rgb">
          <a:extLst>
            <a:ext uri="{FF2B5EF4-FFF2-40B4-BE49-F238E27FC236}">
              <a16:creationId xmlns:a16="http://schemas.microsoft.com/office/drawing/2014/main" id="{7FA3E6D3-6E29-460D-8257-856C41CDB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007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0</xdr:colOff>
      <xdr:row>25</xdr:row>
      <xdr:rowOff>195263</xdr:rowOff>
    </xdr:to>
    <xdr:graphicFrame macro="">
      <xdr:nvGraphicFramePr>
        <xdr:cNvPr id="2" name="Chart 1">
          <a:extLst>
            <a:ext uri="{FF2B5EF4-FFF2-40B4-BE49-F238E27FC236}">
              <a16:creationId xmlns:a16="http://schemas.microsoft.com/office/drawing/2014/main" id="{6FC751EE-FF61-4E80-8438-6AFB5319A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1</xdr:col>
      <xdr:colOff>381000</xdr:colOff>
      <xdr:row>43</xdr:row>
      <xdr:rowOff>152400</xdr:rowOff>
    </xdr:to>
    <xdr:pic>
      <xdr:nvPicPr>
        <xdr:cNvPr id="3" name="Picture 2" descr="Revenue-rgb">
          <a:extLst>
            <a:ext uri="{FF2B5EF4-FFF2-40B4-BE49-F238E27FC236}">
              <a16:creationId xmlns:a16="http://schemas.microsoft.com/office/drawing/2014/main" id="{6823A69D-8684-40AF-BA71-D1CB7979D14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333375</xdr:colOff>
      <xdr:row>43</xdr:row>
      <xdr:rowOff>152400</xdr:rowOff>
    </xdr:to>
    <xdr:pic>
      <xdr:nvPicPr>
        <xdr:cNvPr id="2" name="Picture 1" descr="Revenue-rgb">
          <a:extLst>
            <a:ext uri="{FF2B5EF4-FFF2-40B4-BE49-F238E27FC236}">
              <a16:creationId xmlns:a16="http://schemas.microsoft.com/office/drawing/2014/main" id="{218A0878-FFE3-492D-8873-4D4A8DC58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0</xdr:colOff>
      <xdr:row>25</xdr:row>
      <xdr:rowOff>195263</xdr:rowOff>
    </xdr:to>
    <xdr:graphicFrame macro="">
      <xdr:nvGraphicFramePr>
        <xdr:cNvPr id="2" name="Chart 1">
          <a:extLst>
            <a:ext uri="{FF2B5EF4-FFF2-40B4-BE49-F238E27FC236}">
              <a16:creationId xmlns:a16="http://schemas.microsoft.com/office/drawing/2014/main" id="{FA2CF3CD-348A-421E-8D95-336B967429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476250</xdr:colOff>
      <xdr:row>43</xdr:row>
      <xdr:rowOff>152400</xdr:rowOff>
    </xdr:to>
    <xdr:pic>
      <xdr:nvPicPr>
        <xdr:cNvPr id="3" name="Picture 2" descr="Revenue-rgb">
          <a:extLst>
            <a:ext uri="{FF2B5EF4-FFF2-40B4-BE49-F238E27FC236}">
              <a16:creationId xmlns:a16="http://schemas.microsoft.com/office/drawing/2014/main" id="{72A16E9E-506A-4E63-8117-731497C991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86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6</xdr:col>
      <xdr:colOff>0</xdr:colOff>
      <xdr:row>25</xdr:row>
      <xdr:rowOff>195263</xdr:rowOff>
    </xdr:to>
    <xdr:graphicFrame macro="">
      <xdr:nvGraphicFramePr>
        <xdr:cNvPr id="4" name="Chart 3">
          <a:extLst>
            <a:ext uri="{FF2B5EF4-FFF2-40B4-BE49-F238E27FC236}">
              <a16:creationId xmlns:a16="http://schemas.microsoft.com/office/drawing/2014/main" id="{78834D14-2AA5-4323-A2F8-7FBB0F87B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314325</xdr:colOff>
      <xdr:row>43</xdr:row>
      <xdr:rowOff>152400</xdr:rowOff>
    </xdr:to>
    <xdr:pic>
      <xdr:nvPicPr>
        <xdr:cNvPr id="2" name="Picture 1" descr="Revenue-rgb">
          <a:extLst>
            <a:ext uri="{FF2B5EF4-FFF2-40B4-BE49-F238E27FC236}">
              <a16:creationId xmlns:a16="http://schemas.microsoft.com/office/drawing/2014/main" id="{4FAF3D6B-7155-457A-B789-D036947BE5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xdr:colOff>
      <xdr:row>3</xdr:row>
      <xdr:rowOff>200023</xdr:rowOff>
    </xdr:from>
    <xdr:to>
      <xdr:col>1</xdr:col>
      <xdr:colOff>161925</xdr:colOff>
      <xdr:row>26</xdr:row>
      <xdr:rowOff>28575</xdr:rowOff>
    </xdr:to>
    <xdr:graphicFrame macro="">
      <xdr:nvGraphicFramePr>
        <xdr:cNvPr id="2" name="Chart 1">
          <a:extLst>
            <a:ext uri="{FF2B5EF4-FFF2-40B4-BE49-F238E27FC236}">
              <a16:creationId xmlns:a16="http://schemas.microsoft.com/office/drawing/2014/main" id="{A53F9A2A-E1EC-43CF-B22B-536B27337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017410E7-3B50-42EA-8672-4AE202D082F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0102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0</xdr:colOff>
      <xdr:row>25</xdr:row>
      <xdr:rowOff>195263</xdr:rowOff>
    </xdr:to>
    <xdr:graphicFrame macro="">
      <xdr:nvGraphicFramePr>
        <xdr:cNvPr id="2" name="Chart 1">
          <a:extLst>
            <a:ext uri="{FF2B5EF4-FFF2-40B4-BE49-F238E27FC236}">
              <a16:creationId xmlns:a16="http://schemas.microsoft.com/office/drawing/2014/main" id="{76F08A01-8916-4942-B6B3-E720DD52D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2</xdr:col>
      <xdr:colOff>180975</xdr:colOff>
      <xdr:row>43</xdr:row>
      <xdr:rowOff>152400</xdr:rowOff>
    </xdr:to>
    <xdr:pic>
      <xdr:nvPicPr>
        <xdr:cNvPr id="3" name="Picture 2" descr="Revenue-rgb">
          <a:extLst>
            <a:ext uri="{FF2B5EF4-FFF2-40B4-BE49-F238E27FC236}">
              <a16:creationId xmlns:a16="http://schemas.microsoft.com/office/drawing/2014/main" id="{2EDFE5E6-1A7F-44BB-98F7-7B06A4D2B73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384175</xdr:colOff>
      <xdr:row>43</xdr:row>
      <xdr:rowOff>152400</xdr:rowOff>
    </xdr:to>
    <xdr:pic>
      <xdr:nvPicPr>
        <xdr:cNvPr id="2" name="Picture 1" descr="Revenue-rgb">
          <a:extLst>
            <a:ext uri="{FF2B5EF4-FFF2-40B4-BE49-F238E27FC236}">
              <a16:creationId xmlns:a16="http://schemas.microsoft.com/office/drawing/2014/main" id="{3178DF5F-85A4-4C8A-99D5-A880549CED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317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276225</xdr:colOff>
      <xdr:row>43</xdr:row>
      <xdr:rowOff>152400</xdr:rowOff>
    </xdr:to>
    <xdr:pic>
      <xdr:nvPicPr>
        <xdr:cNvPr id="2" name="Picture 1" descr="Revenue-rgb">
          <a:extLst>
            <a:ext uri="{FF2B5EF4-FFF2-40B4-BE49-F238E27FC236}">
              <a16:creationId xmlns:a16="http://schemas.microsoft.com/office/drawing/2014/main" id="{B01E9ED6-9A28-47EB-B5F8-BF59E0D4D4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0</xdr:colOff>
      <xdr:row>26</xdr:row>
      <xdr:rowOff>0</xdr:rowOff>
    </xdr:to>
    <xdr:graphicFrame macro="">
      <xdr:nvGraphicFramePr>
        <xdr:cNvPr id="2" name="Chart 1">
          <a:extLst>
            <a:ext uri="{FF2B5EF4-FFF2-40B4-BE49-F238E27FC236}">
              <a16:creationId xmlns:a16="http://schemas.microsoft.com/office/drawing/2014/main" id="{6569ED15-6970-4B14-BAB2-B131F5E82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3" name="Picture 2" descr="Revenue-rgb">
          <a:extLst>
            <a:ext uri="{FF2B5EF4-FFF2-40B4-BE49-F238E27FC236}">
              <a16:creationId xmlns:a16="http://schemas.microsoft.com/office/drawing/2014/main" id="{475CAE16-D6F2-4A41-B4B1-094BB014E2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2" name="Picture 1" descr="Revenue-rgb">
          <a:extLst>
            <a:ext uri="{FF2B5EF4-FFF2-40B4-BE49-F238E27FC236}">
              <a16:creationId xmlns:a16="http://schemas.microsoft.com/office/drawing/2014/main" id="{3D6250D5-2716-469C-A4AE-01B2ED7C39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2" name="Picture 1" descr="Revenue-rgb">
          <a:extLst>
            <a:ext uri="{FF2B5EF4-FFF2-40B4-BE49-F238E27FC236}">
              <a16:creationId xmlns:a16="http://schemas.microsoft.com/office/drawing/2014/main" id="{3E0C6A0B-A269-4290-8882-4A9029642B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4</xdr:row>
      <xdr:rowOff>9523</xdr:rowOff>
    </xdr:from>
    <xdr:to>
      <xdr:col>5</xdr:col>
      <xdr:colOff>0</xdr:colOff>
      <xdr:row>24</xdr:row>
      <xdr:rowOff>200024</xdr:rowOff>
    </xdr:to>
    <xdr:graphicFrame macro="">
      <xdr:nvGraphicFramePr>
        <xdr:cNvPr id="2" name="Chart 1">
          <a:extLst>
            <a:ext uri="{FF2B5EF4-FFF2-40B4-BE49-F238E27FC236}">
              <a16:creationId xmlns:a16="http://schemas.microsoft.com/office/drawing/2014/main" id="{44BCCD9E-05F7-49E0-8BEF-D16A5A1AF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38100</xdr:colOff>
      <xdr:row>43</xdr:row>
      <xdr:rowOff>152400</xdr:rowOff>
    </xdr:to>
    <xdr:pic>
      <xdr:nvPicPr>
        <xdr:cNvPr id="3" name="Picture 2" descr="Revenue-rgb">
          <a:extLst>
            <a:ext uri="{FF2B5EF4-FFF2-40B4-BE49-F238E27FC236}">
              <a16:creationId xmlns:a16="http://schemas.microsoft.com/office/drawing/2014/main" id="{6ED0CB93-8332-494A-8DBA-1FAAE77B70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xdr:from>
      <xdr:col>0</xdr:col>
      <xdr:colOff>9524</xdr:colOff>
      <xdr:row>4</xdr:row>
      <xdr:rowOff>19051</xdr:rowOff>
    </xdr:from>
    <xdr:to>
      <xdr:col>1</xdr:col>
      <xdr:colOff>0</xdr:colOff>
      <xdr:row>26</xdr:row>
      <xdr:rowOff>1</xdr:rowOff>
    </xdr:to>
    <xdr:graphicFrame macro="">
      <xdr:nvGraphicFramePr>
        <xdr:cNvPr id="2" name="Chart 1">
          <a:extLst>
            <a:ext uri="{FF2B5EF4-FFF2-40B4-BE49-F238E27FC236}">
              <a16:creationId xmlns:a16="http://schemas.microsoft.com/office/drawing/2014/main" id="{D7AAF2C4-12B8-4751-9ECE-A9B45F9AB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3" name="Picture 2" descr="Revenue-rgb">
          <a:extLst>
            <a:ext uri="{FF2B5EF4-FFF2-40B4-BE49-F238E27FC236}">
              <a16:creationId xmlns:a16="http://schemas.microsoft.com/office/drawing/2014/main" id="{713522EE-A30C-4967-9ADC-1256A6C61E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24</xdr:row>
      <xdr:rowOff>200024</xdr:rowOff>
    </xdr:to>
    <xdr:graphicFrame macro="">
      <xdr:nvGraphicFramePr>
        <xdr:cNvPr id="2" name="Chart 1">
          <a:extLst>
            <a:ext uri="{FF2B5EF4-FFF2-40B4-BE49-F238E27FC236}">
              <a16:creationId xmlns:a16="http://schemas.microsoft.com/office/drawing/2014/main" id="{6CF16ABC-8BFE-4CF7-A42C-E9CCA04D7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3" name="Picture 2" descr="Revenue-rgb">
          <a:extLst>
            <a:ext uri="{FF2B5EF4-FFF2-40B4-BE49-F238E27FC236}">
              <a16:creationId xmlns:a16="http://schemas.microsoft.com/office/drawing/2014/main" id="{9227AA38-C607-4A2D-8194-DB52B47B675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0</xdr:col>
      <xdr:colOff>9525</xdr:colOff>
      <xdr:row>3</xdr:row>
      <xdr:rowOff>200024</xdr:rowOff>
    </xdr:from>
    <xdr:to>
      <xdr:col>1</xdr:col>
      <xdr:colOff>0</xdr:colOff>
      <xdr:row>26</xdr:row>
      <xdr:rowOff>0</xdr:rowOff>
    </xdr:to>
    <xdr:graphicFrame macro="">
      <xdr:nvGraphicFramePr>
        <xdr:cNvPr id="2" name="Chart 1">
          <a:extLst>
            <a:ext uri="{FF2B5EF4-FFF2-40B4-BE49-F238E27FC236}">
              <a16:creationId xmlns:a16="http://schemas.microsoft.com/office/drawing/2014/main" id="{F05F3CCE-6F5D-4A02-B68A-55A656857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1D89C8AD-9377-40BE-ABAD-21E917EA0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276225</xdr:colOff>
      <xdr:row>43</xdr:row>
      <xdr:rowOff>152400</xdr:rowOff>
    </xdr:to>
    <xdr:pic>
      <xdr:nvPicPr>
        <xdr:cNvPr id="2" name="Picture 1" descr="Revenue-rgb">
          <a:extLst>
            <a:ext uri="{FF2B5EF4-FFF2-40B4-BE49-F238E27FC236}">
              <a16:creationId xmlns:a16="http://schemas.microsoft.com/office/drawing/2014/main" id="{42AF6CE1-298E-4583-978B-8A362A3A62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26</xdr:row>
      <xdr:rowOff>9525</xdr:rowOff>
    </xdr:to>
    <xdr:graphicFrame macro="">
      <xdr:nvGraphicFramePr>
        <xdr:cNvPr id="2" name="Chart 1">
          <a:extLst>
            <a:ext uri="{FF2B5EF4-FFF2-40B4-BE49-F238E27FC236}">
              <a16:creationId xmlns:a16="http://schemas.microsoft.com/office/drawing/2014/main" id="{C6E00A64-CEC5-4B0F-BD5E-F49F1105CD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C7ADD96A-819B-4EBF-A25B-84E655A582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0</xdr:col>
      <xdr:colOff>6486525</xdr:colOff>
      <xdr:row>26</xdr:row>
      <xdr:rowOff>0</xdr:rowOff>
    </xdr:to>
    <xdr:graphicFrame macro="">
      <xdr:nvGraphicFramePr>
        <xdr:cNvPr id="2" name="Chart 1">
          <a:extLst>
            <a:ext uri="{FF2B5EF4-FFF2-40B4-BE49-F238E27FC236}">
              <a16:creationId xmlns:a16="http://schemas.microsoft.com/office/drawing/2014/main" id="{7C6BB4FE-2B36-4A43-9ADD-88601FC95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56025346-4D72-4E93-9881-417438DDBC8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9523</xdr:colOff>
      <xdr:row>3</xdr:row>
      <xdr:rowOff>200024</xdr:rowOff>
    </xdr:from>
    <xdr:to>
      <xdr:col>3</xdr:col>
      <xdr:colOff>4000499</xdr:colOff>
      <xdr:row>28</xdr:row>
      <xdr:rowOff>0</xdr:rowOff>
    </xdr:to>
    <xdr:graphicFrame macro="">
      <xdr:nvGraphicFramePr>
        <xdr:cNvPr id="2" name="Chart 4">
          <a:extLst>
            <a:ext uri="{FF2B5EF4-FFF2-40B4-BE49-F238E27FC236}">
              <a16:creationId xmlns:a16="http://schemas.microsoft.com/office/drawing/2014/main" id="{07C8157E-1E43-45EC-B09B-CCE2DB028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9525</xdr:rowOff>
    </xdr:from>
    <xdr:to>
      <xdr:col>2</xdr:col>
      <xdr:colOff>247650</xdr:colOff>
      <xdr:row>43</xdr:row>
      <xdr:rowOff>161925</xdr:rowOff>
    </xdr:to>
    <xdr:pic>
      <xdr:nvPicPr>
        <xdr:cNvPr id="3" name="Picture 2" descr="Revenue-rgb">
          <a:extLst>
            <a:ext uri="{FF2B5EF4-FFF2-40B4-BE49-F238E27FC236}">
              <a16:creationId xmlns:a16="http://schemas.microsoft.com/office/drawing/2014/main" id="{3937154D-D072-4EFF-969F-0E17FE16EC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3912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40</xdr:row>
      <xdr:rowOff>0</xdr:rowOff>
    </xdr:to>
    <xdr:graphicFrame macro="">
      <xdr:nvGraphicFramePr>
        <xdr:cNvPr id="2" name="Chart 1">
          <a:extLst>
            <a:ext uri="{FF2B5EF4-FFF2-40B4-BE49-F238E27FC236}">
              <a16:creationId xmlns:a16="http://schemas.microsoft.com/office/drawing/2014/main" id="{2079601D-B067-472D-A715-BE359E870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B305A67A-858F-4D1D-BF1F-5E17F33781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007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EARCH\JDIRCKSE\PROJECTS\STATSUP\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PORTS/INPUT/DAILY/DTLNOV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lbauer\AppData\Local\Microsoft\Windows\INetCache\Content.Outlook\CCQH2A9D\Copy%20of%20Stat%20Supplement%20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1"/>
      <sheetName val="2"/>
      <sheetName val="3"/>
      <sheetName val="4"/>
      <sheetName val="5"/>
      <sheetName val="6"/>
      <sheetName val="7"/>
      <sheetName val="8"/>
      <sheetName val="9"/>
      <sheetName val="10"/>
      <sheetName val="11"/>
      <sheetName val="12 (2)"/>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EW BY NAICS"/>
      <sheetName val="32"/>
      <sheetName val="33"/>
      <sheetName val="34"/>
      <sheetName val="35"/>
      <sheetName val="36"/>
      <sheetName val="37"/>
      <sheetName val="38"/>
      <sheetName val="39"/>
      <sheetName val="40"/>
      <sheetName val="41"/>
      <sheetName val="42"/>
      <sheetName val="43"/>
      <sheetName val="44"/>
      <sheetName val="4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G5" t="str">
            <v>ELECTRIC</v>
          </cell>
          <cell r="H5" t="str">
            <v>TELECOM</v>
          </cell>
          <cell r="I5" t="str">
            <v>OTHER</v>
          </cell>
        </row>
        <row r="6">
          <cell r="F6" t="str">
            <v>2003-04</v>
          </cell>
          <cell r="G6">
            <v>662.97</v>
          </cell>
          <cell r="H6">
            <v>350.52499999999998</v>
          </cell>
          <cell r="I6">
            <v>3.145</v>
          </cell>
        </row>
        <row r="7">
          <cell r="F7" t="str">
            <v>2004-05</v>
          </cell>
          <cell r="G7">
            <v>676.38300000000004</v>
          </cell>
          <cell r="H7">
            <v>451.47399999999999</v>
          </cell>
          <cell r="I7">
            <v>3.4379999999999997</v>
          </cell>
        </row>
        <row r="8">
          <cell r="F8" t="str">
            <v>2005-06</v>
          </cell>
          <cell r="G8">
            <v>711.726</v>
          </cell>
          <cell r="H8">
            <v>439.65100000000001</v>
          </cell>
          <cell r="I8">
            <v>4.7079999999999993</v>
          </cell>
        </row>
        <row r="9">
          <cell r="F9" t="str">
            <v>2006-07</v>
          </cell>
          <cell r="G9">
            <v>775.86400000000003</v>
          </cell>
          <cell r="H9">
            <v>518.11800000000005</v>
          </cell>
          <cell r="I9">
            <v>5.1879999999999997</v>
          </cell>
        </row>
        <row r="10">
          <cell r="F10" t="str">
            <v>2007-08</v>
          </cell>
          <cell r="G10">
            <v>785.53599999999994</v>
          </cell>
          <cell r="H10">
            <v>563.26300000000003</v>
          </cell>
          <cell r="I10">
            <v>6.1420000000000003</v>
          </cell>
        </row>
        <row r="11">
          <cell r="F11" t="str">
            <v>2008-09</v>
          </cell>
          <cell r="G11">
            <v>872.65700000000004</v>
          </cell>
          <cell r="H11">
            <v>504.92</v>
          </cell>
          <cell r="I11">
            <v>5.3999999999999995</v>
          </cell>
        </row>
        <row r="12">
          <cell r="F12" t="str">
            <v>2009-10</v>
          </cell>
          <cell r="G12">
            <v>817.82500000000005</v>
          </cell>
          <cell r="H12">
            <v>471.072</v>
          </cell>
          <cell r="I12">
            <v>3.476</v>
          </cell>
        </row>
        <row r="13">
          <cell r="F13" t="str">
            <v>2010-11</v>
          </cell>
          <cell r="G13">
            <v>783.12400000000002</v>
          </cell>
          <cell r="H13">
            <v>443.96899999999999</v>
          </cell>
          <cell r="I13">
            <v>3.4289999999999998</v>
          </cell>
        </row>
        <row r="14">
          <cell r="F14" t="str">
            <v>2011-12</v>
          </cell>
          <cell r="G14">
            <v>890.62300000000005</v>
          </cell>
          <cell r="H14">
            <v>441.55799999999999</v>
          </cell>
          <cell r="I14">
            <v>4.3179999999999996</v>
          </cell>
        </row>
        <row r="15">
          <cell r="F15" t="str">
            <v>2012-13</v>
          </cell>
          <cell r="G15">
            <v>854.62800000000004</v>
          </cell>
          <cell r="H15">
            <v>454.40100000000001</v>
          </cell>
          <cell r="I15">
            <v>3.226</v>
          </cell>
        </row>
        <row r="16">
          <cell r="F16" t="str">
            <v>2013-14</v>
          </cell>
          <cell r="G16">
            <v>835.279</v>
          </cell>
          <cell r="H16">
            <v>448.13600000000002</v>
          </cell>
          <cell r="I16">
            <v>1.4770000000000001</v>
          </cell>
        </row>
        <row r="17">
          <cell r="F17" t="str">
            <v>2014-15</v>
          </cell>
          <cell r="G17">
            <v>861.97900000000004</v>
          </cell>
          <cell r="H17">
            <v>403.666</v>
          </cell>
          <cell r="I17">
            <v>2.427</v>
          </cell>
        </row>
        <row r="18">
          <cell r="F18" t="str">
            <v>2015-16</v>
          </cell>
          <cell r="G18">
            <v>907.19399999999996</v>
          </cell>
          <cell r="H18">
            <v>399.37900000000002</v>
          </cell>
          <cell r="I18">
            <v>3.556</v>
          </cell>
        </row>
        <row r="19">
          <cell r="F19" t="str">
            <v>2016-17</v>
          </cell>
          <cell r="G19">
            <v>863.12800000000004</v>
          </cell>
          <cell r="H19">
            <v>370.26499999999999</v>
          </cell>
          <cell r="I19">
            <v>2.5499999999999998</v>
          </cell>
        </row>
        <row r="20">
          <cell r="F20" t="str">
            <v>2017-18</v>
          </cell>
          <cell r="G20">
            <v>788.44399999999996</v>
          </cell>
          <cell r="H20">
            <v>364.596</v>
          </cell>
          <cell r="I20">
            <v>1.9690000000000001</v>
          </cell>
        </row>
        <row r="21">
          <cell r="F21" t="str">
            <v>2018-19</v>
          </cell>
          <cell r="G21">
            <v>906.92399999999998</v>
          </cell>
          <cell r="H21">
            <v>344.49</v>
          </cell>
          <cell r="I21">
            <v>3.9569999999999999</v>
          </cell>
        </row>
        <row r="22">
          <cell r="F22" t="str">
            <v>2019-20</v>
          </cell>
          <cell r="G22">
            <v>821.71799999999996</v>
          </cell>
          <cell r="H22">
            <v>285.21600000000001</v>
          </cell>
          <cell r="I22">
            <v>2.4039999999999999</v>
          </cell>
        </row>
        <row r="23">
          <cell r="F23" t="str">
            <v>2020-21</v>
          </cell>
          <cell r="G23">
            <v>761.72445975000016</v>
          </cell>
          <cell r="H23">
            <v>231.14406855999999</v>
          </cell>
          <cell r="I23">
            <v>1.5</v>
          </cell>
        </row>
        <row r="24">
          <cell r="F24" t="str">
            <v>2021-22</v>
          </cell>
          <cell r="G24">
            <v>809.05632150999998</v>
          </cell>
          <cell r="H24">
            <v>216.64651475000002</v>
          </cell>
          <cell r="I24">
            <v>1.20591172</v>
          </cell>
        </row>
        <row r="25">
          <cell r="F25" t="str">
            <v>2023-23</v>
          </cell>
          <cell r="G25">
            <v>998.85327333999999</v>
          </cell>
          <cell r="H25">
            <v>184.79318972000002</v>
          </cell>
          <cell r="I25">
            <v>2.4411848100000002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1D51-3039-4742-A29C-FF48652CEB81}">
  <sheetPr>
    <pageSetUpPr fitToPage="1"/>
  </sheetPr>
  <dimension ref="A1:I68"/>
  <sheetViews>
    <sheetView tabSelected="1" zoomScaleNormal="100" workbookViewId="0">
      <selection sqref="A1:D1"/>
    </sheetView>
  </sheetViews>
  <sheetFormatPr defaultRowHeight="15.75" x14ac:dyDescent="0.25"/>
  <cols>
    <col min="1" max="1" width="28.25" customWidth="1"/>
    <col min="2" max="2" width="42.5" customWidth="1"/>
    <col min="3" max="3" width="10.625" customWidth="1"/>
    <col min="4" max="4" width="26.625" style="3" customWidth="1"/>
  </cols>
  <sheetData>
    <row r="1" spans="1:6" s="1" customFormat="1" ht="26.25" x14ac:dyDescent="0.4">
      <c r="A1" s="367" t="s">
        <v>147</v>
      </c>
      <c r="B1" s="367"/>
      <c r="C1" s="367"/>
      <c r="D1" s="367"/>
    </row>
    <row r="2" spans="1:6" ht="4.5" customHeight="1" x14ac:dyDescent="0.25">
      <c r="A2" s="2"/>
      <c r="B2" s="2"/>
      <c r="C2" s="2"/>
    </row>
    <row r="3" spans="1:6" ht="18.75" x14ac:dyDescent="0.3">
      <c r="A3" s="368" t="s">
        <v>0</v>
      </c>
      <c r="B3" s="368"/>
      <c r="C3" s="368"/>
      <c r="D3" s="368"/>
    </row>
    <row r="4" spans="1:6" x14ac:dyDescent="0.25">
      <c r="C4" s="4" t="s">
        <v>1</v>
      </c>
    </row>
    <row r="5" spans="1:6" ht="15.75" customHeight="1" x14ac:dyDescent="0.25">
      <c r="A5" t="s">
        <v>2</v>
      </c>
      <c r="C5" s="3">
        <v>1</v>
      </c>
    </row>
    <row r="6" spans="1:6" x14ac:dyDescent="0.25">
      <c r="C6" s="4"/>
    </row>
    <row r="7" spans="1:6" x14ac:dyDescent="0.25">
      <c r="A7" s="5" t="s">
        <v>3</v>
      </c>
      <c r="B7" s="5"/>
      <c r="C7" s="3"/>
    </row>
    <row r="8" spans="1:6" ht="15.75" customHeight="1" x14ac:dyDescent="0.25">
      <c r="A8" s="366" t="s">
        <v>4</v>
      </c>
      <c r="B8" s="366"/>
      <c r="C8" s="3">
        <v>2</v>
      </c>
    </row>
    <row r="9" spans="1:6" x14ac:dyDescent="0.25">
      <c r="A9" s="366" t="s">
        <v>5</v>
      </c>
      <c r="B9" s="366"/>
      <c r="C9" s="3">
        <v>3</v>
      </c>
    </row>
    <row r="10" spans="1:6" x14ac:dyDescent="0.25">
      <c r="A10" s="366" t="s">
        <v>6</v>
      </c>
      <c r="B10" s="366"/>
      <c r="C10" s="3">
        <v>4</v>
      </c>
    </row>
    <row r="11" spans="1:6" ht="15.75" customHeight="1" x14ac:dyDescent="0.25">
      <c r="A11" s="366" t="s">
        <v>7</v>
      </c>
      <c r="B11" s="366"/>
      <c r="C11" s="3">
        <v>6</v>
      </c>
      <c r="F11" s="6"/>
    </row>
    <row r="12" spans="1:6" x14ac:dyDescent="0.25">
      <c r="A12" s="366" t="s">
        <v>8</v>
      </c>
      <c r="B12" s="366"/>
      <c r="C12" s="3">
        <v>7</v>
      </c>
      <c r="F12" s="6"/>
    </row>
    <row r="13" spans="1:6" x14ac:dyDescent="0.25">
      <c r="C13" s="3"/>
    </row>
    <row r="14" spans="1:6" x14ac:dyDescent="0.25">
      <c r="A14" s="5" t="s">
        <v>9</v>
      </c>
      <c r="B14" s="5"/>
      <c r="C14" s="3"/>
    </row>
    <row r="15" spans="1:6" x14ac:dyDescent="0.25">
      <c r="A15" t="s">
        <v>10</v>
      </c>
      <c r="B15" t="s">
        <v>11</v>
      </c>
      <c r="C15" s="3">
        <v>8</v>
      </c>
    </row>
    <row r="16" spans="1:6" x14ac:dyDescent="0.25">
      <c r="A16" t="s">
        <v>10</v>
      </c>
      <c r="B16" t="s">
        <v>12</v>
      </c>
      <c r="C16" s="3">
        <v>9</v>
      </c>
    </row>
    <row r="17" spans="1:9" s="3" customFormat="1" x14ac:dyDescent="0.25">
      <c r="A17" t="s">
        <v>13</v>
      </c>
      <c r="B17" t="s">
        <v>14</v>
      </c>
      <c r="C17" s="3">
        <v>10</v>
      </c>
      <c r="E17"/>
      <c r="F17"/>
      <c r="G17"/>
      <c r="H17"/>
      <c r="I17"/>
    </row>
    <row r="18" spans="1:9" s="3" customFormat="1" x14ac:dyDescent="0.25">
      <c r="A18" t="s">
        <v>10</v>
      </c>
      <c r="B18" t="s">
        <v>15</v>
      </c>
      <c r="C18" s="3">
        <v>11</v>
      </c>
      <c r="E18"/>
      <c r="F18"/>
      <c r="G18"/>
      <c r="H18"/>
      <c r="I18"/>
    </row>
    <row r="19" spans="1:9" s="3" customFormat="1" x14ac:dyDescent="0.25">
      <c r="A19" t="s">
        <v>16</v>
      </c>
      <c r="B19" t="s">
        <v>17</v>
      </c>
      <c r="C19" s="3">
        <v>12</v>
      </c>
      <c r="E19"/>
      <c r="F19"/>
      <c r="G19"/>
      <c r="H19"/>
      <c r="I19"/>
    </row>
    <row r="20" spans="1:9" s="3" customFormat="1" x14ac:dyDescent="0.25">
      <c r="A20" t="s">
        <v>18</v>
      </c>
      <c r="B20" t="s">
        <v>19</v>
      </c>
      <c r="C20" s="3">
        <v>13</v>
      </c>
      <c r="E20"/>
      <c r="F20"/>
      <c r="G20"/>
      <c r="H20"/>
      <c r="I20"/>
    </row>
    <row r="21" spans="1:9" s="3" customFormat="1" x14ac:dyDescent="0.25">
      <c r="A21" t="s">
        <v>18</v>
      </c>
      <c r="B21" t="s">
        <v>20</v>
      </c>
      <c r="C21" s="3">
        <v>14</v>
      </c>
      <c r="E21"/>
      <c r="F21"/>
      <c r="G21"/>
      <c r="H21"/>
      <c r="I21"/>
    </row>
    <row r="22" spans="1:9" s="3" customFormat="1" x14ac:dyDescent="0.25">
      <c r="A22" t="s">
        <v>21</v>
      </c>
      <c r="B22" t="s">
        <v>22</v>
      </c>
      <c r="C22" s="3">
        <v>15</v>
      </c>
      <c r="E22"/>
      <c r="F22"/>
      <c r="G22"/>
      <c r="H22"/>
      <c r="I22"/>
    </row>
    <row r="23" spans="1:9" s="3" customFormat="1" x14ac:dyDescent="0.25">
      <c r="A23"/>
      <c r="B23"/>
      <c r="E23"/>
      <c r="F23"/>
      <c r="G23"/>
      <c r="H23"/>
      <c r="I23"/>
    </row>
    <row r="24" spans="1:9" s="3" customFormat="1" x14ac:dyDescent="0.25">
      <c r="A24" s="5" t="s">
        <v>23</v>
      </c>
      <c r="B24" s="5"/>
      <c r="E24"/>
      <c r="F24"/>
      <c r="G24"/>
      <c r="H24"/>
      <c r="I24"/>
    </row>
    <row r="25" spans="1:9" s="3" customFormat="1" x14ac:dyDescent="0.25">
      <c r="A25" t="s">
        <v>24</v>
      </c>
      <c r="B25" t="s">
        <v>19</v>
      </c>
      <c r="C25" s="3">
        <v>16</v>
      </c>
      <c r="E25"/>
      <c r="F25"/>
      <c r="G25"/>
      <c r="H25"/>
      <c r="I25"/>
    </row>
    <row r="26" spans="1:9" s="3" customFormat="1" x14ac:dyDescent="0.25">
      <c r="A26" t="s">
        <v>24</v>
      </c>
      <c r="B26" t="s">
        <v>25</v>
      </c>
      <c r="C26" s="3">
        <v>17</v>
      </c>
      <c r="E26"/>
      <c r="F26"/>
      <c r="G26"/>
      <c r="H26"/>
      <c r="I26"/>
    </row>
    <row r="27" spans="1:9" s="3" customFormat="1" x14ac:dyDescent="0.25">
      <c r="A27" t="s">
        <v>24</v>
      </c>
      <c r="B27" t="s">
        <v>26</v>
      </c>
      <c r="C27" s="3">
        <v>20</v>
      </c>
      <c r="E27"/>
      <c r="F27"/>
      <c r="G27"/>
      <c r="H27"/>
      <c r="I27"/>
    </row>
    <row r="28" spans="1:9" s="3" customFormat="1" x14ac:dyDescent="0.25">
      <c r="A28" t="s">
        <v>24</v>
      </c>
      <c r="B28" t="s">
        <v>27</v>
      </c>
      <c r="C28" s="3">
        <v>21</v>
      </c>
      <c r="E28"/>
      <c r="F28"/>
      <c r="G28"/>
      <c r="H28"/>
      <c r="I28"/>
    </row>
    <row r="29" spans="1:9" s="3" customFormat="1" x14ac:dyDescent="0.25">
      <c r="A29" t="s">
        <v>24</v>
      </c>
      <c r="B29" t="s">
        <v>28</v>
      </c>
      <c r="C29" s="3">
        <v>22</v>
      </c>
      <c r="E29"/>
      <c r="F29"/>
      <c r="G29"/>
      <c r="H29"/>
      <c r="I29"/>
    </row>
    <row r="30" spans="1:9" s="3" customFormat="1" x14ac:dyDescent="0.25">
      <c r="A30" t="s">
        <v>24</v>
      </c>
      <c r="B30" t="s">
        <v>29</v>
      </c>
      <c r="C30" s="3">
        <v>23</v>
      </c>
      <c r="E30"/>
      <c r="F30"/>
      <c r="G30"/>
      <c r="H30"/>
      <c r="I30"/>
    </row>
    <row r="31" spans="1:9" s="3" customFormat="1" x14ac:dyDescent="0.25">
      <c r="A31" t="s">
        <v>24</v>
      </c>
      <c r="B31" t="s">
        <v>30</v>
      </c>
      <c r="C31" s="3">
        <v>24</v>
      </c>
      <c r="E31"/>
      <c r="F31"/>
      <c r="G31"/>
      <c r="H31"/>
      <c r="I31"/>
    </row>
    <row r="32" spans="1:9" s="3" customFormat="1" x14ac:dyDescent="0.25">
      <c r="A32" t="s">
        <v>31</v>
      </c>
      <c r="B32" t="s">
        <v>32</v>
      </c>
      <c r="C32" s="3">
        <v>25</v>
      </c>
      <c r="E32"/>
      <c r="F32"/>
      <c r="G32"/>
      <c r="H32"/>
      <c r="I32"/>
    </row>
    <row r="33" spans="1:9" s="3" customFormat="1" x14ac:dyDescent="0.25">
      <c r="A33" t="s">
        <v>33</v>
      </c>
      <c r="B33" t="s">
        <v>34</v>
      </c>
      <c r="C33" s="3">
        <v>26</v>
      </c>
      <c r="E33"/>
      <c r="F33"/>
      <c r="G33"/>
      <c r="H33"/>
      <c r="I33"/>
    </row>
    <row r="34" spans="1:9" s="3" customFormat="1" x14ac:dyDescent="0.25">
      <c r="A34" t="s">
        <v>35</v>
      </c>
      <c r="B34" t="s">
        <v>36</v>
      </c>
      <c r="C34" s="3">
        <v>27</v>
      </c>
      <c r="E34"/>
      <c r="F34"/>
      <c r="G34"/>
      <c r="H34"/>
      <c r="I34"/>
    </row>
    <row r="35" spans="1:9" s="3" customFormat="1" x14ac:dyDescent="0.25">
      <c r="A35"/>
      <c r="B35"/>
      <c r="E35"/>
      <c r="F35"/>
      <c r="G35"/>
      <c r="H35"/>
      <c r="I35"/>
    </row>
    <row r="36" spans="1:9" s="3" customFormat="1" x14ac:dyDescent="0.25">
      <c r="A36" s="5" t="s">
        <v>37</v>
      </c>
      <c r="B36" s="5"/>
      <c r="E36"/>
      <c r="F36"/>
      <c r="G36"/>
      <c r="H36"/>
      <c r="I36"/>
    </row>
    <row r="37" spans="1:9" s="3" customFormat="1" x14ac:dyDescent="0.25">
      <c r="A37" t="s">
        <v>38</v>
      </c>
      <c r="B37" t="s">
        <v>39</v>
      </c>
      <c r="C37" s="3">
        <v>28</v>
      </c>
      <c r="E37"/>
      <c r="F37"/>
      <c r="G37"/>
      <c r="H37"/>
      <c r="I37"/>
    </row>
    <row r="38" spans="1:9" s="3" customFormat="1" x14ac:dyDescent="0.25">
      <c r="A38" t="s">
        <v>38</v>
      </c>
      <c r="B38" t="s">
        <v>40</v>
      </c>
      <c r="C38" s="3">
        <v>29</v>
      </c>
      <c r="E38"/>
      <c r="F38"/>
      <c r="G38"/>
      <c r="H38"/>
      <c r="I38"/>
    </row>
    <row r="39" spans="1:9" s="3" customFormat="1" x14ac:dyDescent="0.25">
      <c r="A39" t="s">
        <v>38</v>
      </c>
      <c r="B39" t="s">
        <v>41</v>
      </c>
      <c r="C39" s="3">
        <v>30</v>
      </c>
      <c r="E39"/>
      <c r="F39"/>
      <c r="G39"/>
      <c r="H39"/>
      <c r="I39"/>
    </row>
    <row r="40" spans="1:9" s="3" customFormat="1" x14ac:dyDescent="0.25">
      <c r="A40" t="s">
        <v>38</v>
      </c>
      <c r="B40" t="s">
        <v>42</v>
      </c>
      <c r="C40" s="3">
        <v>31</v>
      </c>
      <c r="E40"/>
      <c r="F40"/>
      <c r="G40"/>
      <c r="H40"/>
      <c r="I40"/>
    </row>
    <row r="41" spans="1:9" s="3" customFormat="1" x14ac:dyDescent="0.25">
      <c r="A41" t="s">
        <v>38</v>
      </c>
      <c r="B41" t="s">
        <v>151</v>
      </c>
      <c r="C41" s="3">
        <v>32</v>
      </c>
      <c r="E41"/>
      <c r="F41"/>
      <c r="G41"/>
      <c r="H41"/>
      <c r="I41"/>
    </row>
    <row r="42" spans="1:9" s="3" customFormat="1" x14ac:dyDescent="0.25">
      <c r="A42" t="s">
        <v>43</v>
      </c>
      <c r="B42" t="s">
        <v>32</v>
      </c>
      <c r="C42" s="3">
        <v>33</v>
      </c>
      <c r="E42"/>
      <c r="F42"/>
      <c r="G42"/>
      <c r="H42"/>
      <c r="I42"/>
    </row>
    <row r="43" spans="1:9" s="3" customFormat="1" x14ac:dyDescent="0.25">
      <c r="A43" t="s">
        <v>43</v>
      </c>
      <c r="B43" t="s">
        <v>44</v>
      </c>
      <c r="C43" s="3">
        <v>34</v>
      </c>
      <c r="E43"/>
      <c r="F43"/>
      <c r="G43"/>
      <c r="H43"/>
      <c r="I43"/>
    </row>
    <row r="44" spans="1:9" s="3" customFormat="1" x14ac:dyDescent="0.25">
      <c r="A44" t="s">
        <v>45</v>
      </c>
      <c r="B44" t="s">
        <v>22</v>
      </c>
      <c r="C44" s="3">
        <v>35</v>
      </c>
      <c r="E44"/>
      <c r="F44"/>
      <c r="G44"/>
      <c r="H44"/>
      <c r="I44"/>
    </row>
    <row r="45" spans="1:9" s="3" customFormat="1" x14ac:dyDescent="0.25">
      <c r="A45" t="s">
        <v>45</v>
      </c>
      <c r="B45" t="s">
        <v>44</v>
      </c>
      <c r="C45" s="3">
        <v>36</v>
      </c>
      <c r="E45"/>
      <c r="F45"/>
      <c r="G45"/>
      <c r="H45"/>
      <c r="I45"/>
    </row>
    <row r="46" spans="1:9" s="3" customFormat="1" x14ac:dyDescent="0.25">
      <c r="A46" t="s">
        <v>46</v>
      </c>
      <c r="B46" t="s">
        <v>19</v>
      </c>
      <c r="C46" s="3">
        <v>37</v>
      </c>
      <c r="E46"/>
      <c r="F46"/>
      <c r="G46"/>
      <c r="H46"/>
      <c r="I46"/>
    </row>
    <row r="47" spans="1:9" s="3" customFormat="1" x14ac:dyDescent="0.25">
      <c r="A47" t="s">
        <v>47</v>
      </c>
      <c r="B47" t="s">
        <v>19</v>
      </c>
      <c r="C47" s="3">
        <v>38</v>
      </c>
      <c r="E47"/>
      <c r="F47"/>
      <c r="G47"/>
      <c r="H47"/>
      <c r="I47"/>
    </row>
    <row r="48" spans="1:9" s="3" customFormat="1" x14ac:dyDescent="0.25">
      <c r="A48" s="5"/>
      <c r="B48" s="5"/>
      <c r="E48"/>
      <c r="F48"/>
      <c r="G48"/>
      <c r="H48"/>
      <c r="I48"/>
    </row>
    <row r="49" spans="1:9" s="3" customFormat="1" x14ac:dyDescent="0.25">
      <c r="A49" s="5" t="s">
        <v>48</v>
      </c>
      <c r="E49"/>
      <c r="F49"/>
      <c r="G49"/>
      <c r="H49"/>
      <c r="I49"/>
    </row>
    <row r="50" spans="1:9" s="3" customFormat="1" x14ac:dyDescent="0.25">
      <c r="A50" s="366" t="s">
        <v>4</v>
      </c>
      <c r="B50" s="366"/>
      <c r="C50" s="3">
        <v>39</v>
      </c>
      <c r="E50"/>
      <c r="F50"/>
      <c r="G50"/>
      <c r="H50"/>
      <c r="I50"/>
    </row>
    <row r="51" spans="1:9" s="3" customFormat="1" x14ac:dyDescent="0.25">
      <c r="A51" s="366" t="s">
        <v>49</v>
      </c>
      <c r="B51" s="366"/>
      <c r="C51" s="3">
        <v>40</v>
      </c>
      <c r="E51"/>
      <c r="F51"/>
      <c r="G51"/>
      <c r="H51"/>
      <c r="I51"/>
    </row>
    <row r="52" spans="1:9" s="3" customFormat="1" x14ac:dyDescent="0.25">
      <c r="A52" s="366" t="s">
        <v>50</v>
      </c>
      <c r="B52" s="366"/>
      <c r="C52" s="3">
        <v>41</v>
      </c>
      <c r="E52"/>
      <c r="F52"/>
      <c r="G52"/>
      <c r="H52"/>
      <c r="I52"/>
    </row>
    <row r="53" spans="1:9" s="3" customFormat="1" x14ac:dyDescent="0.25">
      <c r="A53" s="366" t="s">
        <v>19</v>
      </c>
      <c r="B53" s="366"/>
      <c r="C53" s="3">
        <v>43</v>
      </c>
      <c r="E53"/>
      <c r="F53"/>
      <c r="G53"/>
      <c r="H53"/>
      <c r="I53"/>
    </row>
    <row r="54" spans="1:9" s="3" customFormat="1" x14ac:dyDescent="0.25">
      <c r="A54" s="366" t="s">
        <v>8</v>
      </c>
      <c r="B54" s="366"/>
      <c r="C54" s="3">
        <v>44</v>
      </c>
      <c r="E54"/>
      <c r="F54"/>
      <c r="G54"/>
      <c r="H54"/>
      <c r="I54"/>
    </row>
    <row r="55" spans="1:9" s="3" customFormat="1" x14ac:dyDescent="0.25">
      <c r="A55"/>
      <c r="B55"/>
      <c r="E55"/>
      <c r="F55"/>
      <c r="G55"/>
      <c r="H55"/>
      <c r="I55"/>
    </row>
    <row r="56" spans="1:9" s="3" customFormat="1" x14ac:dyDescent="0.25">
      <c r="A56" s="5" t="s">
        <v>51</v>
      </c>
      <c r="E56"/>
      <c r="F56"/>
      <c r="G56"/>
      <c r="H56"/>
      <c r="I56"/>
    </row>
    <row r="57" spans="1:9" s="3" customFormat="1" x14ac:dyDescent="0.25">
      <c r="A57" t="s">
        <v>52</v>
      </c>
      <c r="B57" t="s">
        <v>53</v>
      </c>
      <c r="C57" s="3">
        <v>45</v>
      </c>
      <c r="E57"/>
      <c r="F57"/>
      <c r="G57"/>
      <c r="H57"/>
      <c r="I57"/>
    </row>
    <row r="58" spans="1:9" s="3" customFormat="1" x14ac:dyDescent="0.25">
      <c r="A58" t="s">
        <v>54</v>
      </c>
      <c r="B58" t="s">
        <v>53</v>
      </c>
      <c r="C58" s="3">
        <v>46</v>
      </c>
      <c r="E58"/>
      <c r="F58"/>
      <c r="G58"/>
      <c r="H58"/>
      <c r="I58"/>
    </row>
    <row r="59" spans="1:9" s="3" customFormat="1" x14ac:dyDescent="0.25">
      <c r="A59"/>
      <c r="B59"/>
      <c r="E59"/>
      <c r="F59"/>
      <c r="G59"/>
      <c r="H59"/>
      <c r="I59"/>
    </row>
    <row r="68" spans="1:9" s="3" customFormat="1" x14ac:dyDescent="0.25">
      <c r="A68"/>
      <c r="E68"/>
      <c r="F68"/>
      <c r="G68"/>
      <c r="H68"/>
      <c r="I68"/>
    </row>
  </sheetData>
  <mergeCells count="12">
    <mergeCell ref="A54:B54"/>
    <mergeCell ref="A1:D1"/>
    <mergeCell ref="A3:D3"/>
    <mergeCell ref="A8:B8"/>
    <mergeCell ref="A9:B9"/>
    <mergeCell ref="A10:B10"/>
    <mergeCell ref="A11:B11"/>
    <mergeCell ref="A12:B12"/>
    <mergeCell ref="A50:B50"/>
    <mergeCell ref="A51:B51"/>
    <mergeCell ref="A52:B52"/>
    <mergeCell ref="A53:B53"/>
  </mergeCells>
  <pageMargins left="0.45" right="0.45" top="0.5" bottom="0.5" header="0.3" footer="0.3"/>
  <pageSetup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88C3-903E-48E4-A47A-2AE4C8BE9018}">
  <sheetPr>
    <pageSetUpPr fitToPage="1"/>
  </sheetPr>
  <dimension ref="A1:I40"/>
  <sheetViews>
    <sheetView zoomScaleNormal="100" workbookViewId="0">
      <selection sqref="A1:F1"/>
    </sheetView>
  </sheetViews>
  <sheetFormatPr defaultRowHeight="15.75" x14ac:dyDescent="0.25"/>
  <cols>
    <col min="1" max="1" width="66.625" customWidth="1"/>
    <col min="2" max="2" width="7.25" customWidth="1"/>
    <col min="3" max="3" width="39.5" bestFit="1" customWidth="1"/>
    <col min="4" max="6" width="8.875" customWidth="1"/>
  </cols>
  <sheetData>
    <row r="1" spans="1:9" s="1" customFormat="1" ht="26.25" x14ac:dyDescent="0.4">
      <c r="A1" s="367" t="s">
        <v>152</v>
      </c>
      <c r="B1" s="367"/>
      <c r="C1" s="367"/>
      <c r="D1" s="367"/>
      <c r="E1" s="367"/>
      <c r="F1" s="367"/>
    </row>
    <row r="2" spans="1:9" ht="4.5" customHeight="1" x14ac:dyDescent="0.25">
      <c r="A2" s="2"/>
    </row>
    <row r="3" spans="1:9" ht="18.75" customHeight="1" x14ac:dyDescent="0.3">
      <c r="A3" s="368" t="s">
        <v>159</v>
      </c>
      <c r="B3" s="368"/>
      <c r="C3" s="368"/>
      <c r="D3" s="368"/>
      <c r="E3" s="368"/>
      <c r="F3" s="368"/>
    </row>
    <row r="5" spans="1:9" x14ac:dyDescent="0.25">
      <c r="C5" s="27" t="s">
        <v>160</v>
      </c>
      <c r="D5" s="28" t="s">
        <v>136</v>
      </c>
      <c r="E5" s="28" t="s">
        <v>137</v>
      </c>
      <c r="F5" s="28" t="s">
        <v>150</v>
      </c>
      <c r="G5" s="4"/>
    </row>
    <row r="6" spans="1:9" x14ac:dyDescent="0.25">
      <c r="C6" t="s">
        <v>161</v>
      </c>
      <c r="D6" s="57">
        <v>11.3</v>
      </c>
      <c r="E6" s="57">
        <v>18.7</v>
      </c>
      <c r="F6" s="57">
        <v>16.2</v>
      </c>
      <c r="G6" s="47"/>
      <c r="I6" s="29"/>
    </row>
    <row r="7" spans="1:9" x14ac:dyDescent="0.25">
      <c r="C7" t="s">
        <v>162</v>
      </c>
      <c r="D7" s="57">
        <v>67.900000000000006</v>
      </c>
      <c r="E7" s="57">
        <v>172.5</v>
      </c>
      <c r="F7" s="57">
        <v>148.5</v>
      </c>
      <c r="G7" s="47"/>
      <c r="H7" s="57"/>
      <c r="I7" s="29"/>
    </row>
    <row r="8" spans="1:9" x14ac:dyDescent="0.25">
      <c r="C8" t="s">
        <v>163</v>
      </c>
      <c r="D8" s="57">
        <v>138.5</v>
      </c>
      <c r="E8" s="57">
        <v>122.6</v>
      </c>
      <c r="F8" s="57">
        <v>133.69999999999999</v>
      </c>
      <c r="G8" s="47"/>
      <c r="H8" s="57"/>
      <c r="I8" s="29"/>
    </row>
    <row r="9" spans="1:9" x14ac:dyDescent="0.25">
      <c r="C9" t="s">
        <v>164</v>
      </c>
      <c r="D9" s="57">
        <v>108.2</v>
      </c>
      <c r="E9" s="57">
        <v>100.7</v>
      </c>
      <c r="F9" s="57">
        <v>144.80000000000001</v>
      </c>
      <c r="G9" s="47"/>
      <c r="H9" s="57"/>
      <c r="I9" s="29"/>
    </row>
    <row r="10" spans="1:9" x14ac:dyDescent="0.25">
      <c r="C10" t="s">
        <v>165</v>
      </c>
      <c r="D10" s="57">
        <v>624.29999999999995</v>
      </c>
      <c r="E10" s="57">
        <v>773.5</v>
      </c>
      <c r="F10" s="57">
        <v>985.9</v>
      </c>
      <c r="G10" s="47"/>
      <c r="H10" s="57"/>
      <c r="I10" s="29"/>
    </row>
    <row r="11" spans="1:9" x14ac:dyDescent="0.25">
      <c r="C11" t="s">
        <v>166</v>
      </c>
      <c r="D11" s="57">
        <v>727.7</v>
      </c>
      <c r="E11" s="57">
        <v>918.9</v>
      </c>
      <c r="F11" s="57">
        <v>1078.5</v>
      </c>
      <c r="G11" s="47"/>
      <c r="H11" s="57"/>
      <c r="I11" s="29"/>
    </row>
    <row r="12" spans="1:9" x14ac:dyDescent="0.25">
      <c r="C12" t="s">
        <v>167</v>
      </c>
      <c r="D12" s="57">
        <v>448.5</v>
      </c>
      <c r="E12" s="57">
        <v>584.6</v>
      </c>
      <c r="F12" s="57">
        <v>509.7</v>
      </c>
      <c r="G12" s="47"/>
      <c r="H12" s="57"/>
      <c r="I12" s="29"/>
    </row>
    <row r="13" spans="1:9" x14ac:dyDescent="0.25">
      <c r="C13" t="s">
        <v>168</v>
      </c>
      <c r="D13" s="57">
        <v>212.2</v>
      </c>
      <c r="E13" s="57">
        <v>204.4</v>
      </c>
      <c r="F13" s="57">
        <v>243.3</v>
      </c>
      <c r="G13" s="47"/>
      <c r="I13" s="29"/>
    </row>
    <row r="14" spans="1:9" x14ac:dyDescent="0.25">
      <c r="C14" t="s">
        <v>169</v>
      </c>
      <c r="D14" s="57">
        <v>435.7</v>
      </c>
      <c r="E14" s="57">
        <v>431.3</v>
      </c>
      <c r="F14" s="57">
        <v>671.8</v>
      </c>
      <c r="G14" s="47"/>
      <c r="I14" s="29"/>
    </row>
    <row r="15" spans="1:9" x14ac:dyDescent="0.25">
      <c r="C15" t="s">
        <v>170</v>
      </c>
      <c r="D15" s="57">
        <v>621.9</v>
      </c>
      <c r="E15" s="57">
        <v>652.79999999999995</v>
      </c>
      <c r="F15" s="57">
        <v>634.79999999999995</v>
      </c>
      <c r="G15" s="47"/>
      <c r="I15" s="29"/>
    </row>
    <row r="16" spans="1:9" x14ac:dyDescent="0.25">
      <c r="C16" t="s">
        <v>171</v>
      </c>
      <c r="D16" s="57">
        <v>101.7</v>
      </c>
      <c r="E16" s="57">
        <v>118.3</v>
      </c>
      <c r="F16" s="57">
        <v>192.6</v>
      </c>
      <c r="G16" s="47"/>
      <c r="I16" s="29"/>
    </row>
    <row r="17" spans="3:9" x14ac:dyDescent="0.25">
      <c r="C17" t="s">
        <v>172</v>
      </c>
      <c r="D17" s="57">
        <v>321.60000000000002</v>
      </c>
      <c r="E17" s="57">
        <v>380.3</v>
      </c>
      <c r="F17" s="57">
        <v>467.9</v>
      </c>
      <c r="G17" s="47"/>
      <c r="I17" s="29"/>
    </row>
    <row r="18" spans="3:9" x14ac:dyDescent="0.25">
      <c r="C18" t="s">
        <v>173</v>
      </c>
      <c r="D18" s="57">
        <v>134.30000000000001</v>
      </c>
      <c r="E18" s="57">
        <v>309.3</v>
      </c>
      <c r="F18" s="57">
        <v>325.89999999999998</v>
      </c>
      <c r="G18" s="47"/>
      <c r="I18" s="29"/>
    </row>
    <row r="19" spans="3:9" x14ac:dyDescent="0.25">
      <c r="C19" t="s">
        <v>174</v>
      </c>
      <c r="D19" s="57">
        <v>86.5</v>
      </c>
      <c r="E19" s="57">
        <v>121.8</v>
      </c>
      <c r="F19" s="57">
        <v>132.6</v>
      </c>
      <c r="G19" s="47"/>
      <c r="I19" s="29"/>
    </row>
    <row r="20" spans="3:9" x14ac:dyDescent="0.25">
      <c r="C20" t="s">
        <v>175</v>
      </c>
      <c r="D20" s="57">
        <v>4.9000000000000004</v>
      </c>
      <c r="E20" s="57">
        <v>11.3</v>
      </c>
      <c r="F20" s="57">
        <v>10.9</v>
      </c>
      <c r="G20" s="47"/>
      <c r="I20" s="29"/>
    </row>
    <row r="21" spans="3:9" x14ac:dyDescent="0.25">
      <c r="C21" t="s">
        <v>176</v>
      </c>
      <c r="D21" s="57">
        <v>98.9</v>
      </c>
      <c r="E21" s="57">
        <v>104.3</v>
      </c>
      <c r="F21" s="57">
        <v>140.1</v>
      </c>
      <c r="G21" s="47"/>
      <c r="I21" s="29"/>
    </row>
    <row r="22" spans="3:9" x14ac:dyDescent="0.25">
      <c r="C22" t="s">
        <v>177</v>
      </c>
      <c r="D22" s="57">
        <v>11.1</v>
      </c>
      <c r="E22" s="57">
        <v>23.3</v>
      </c>
      <c r="F22" s="57">
        <v>25.4</v>
      </c>
      <c r="G22" s="47"/>
      <c r="I22" s="29"/>
    </row>
    <row r="23" spans="3:9" x14ac:dyDescent="0.25">
      <c r="C23" t="s">
        <v>178</v>
      </c>
      <c r="D23" s="57">
        <v>84.4</v>
      </c>
      <c r="E23" s="57">
        <v>77.2</v>
      </c>
      <c r="F23" s="57">
        <v>83</v>
      </c>
      <c r="G23" s="47"/>
      <c r="I23" s="29"/>
    </row>
    <row r="24" spans="3:9" x14ac:dyDescent="0.25">
      <c r="C24" t="s">
        <v>179</v>
      </c>
      <c r="D24" s="57">
        <v>103.8</v>
      </c>
      <c r="E24" s="57">
        <v>98.6</v>
      </c>
      <c r="F24" s="57">
        <v>109.3</v>
      </c>
      <c r="G24" s="47"/>
      <c r="I24" s="29"/>
    </row>
    <row r="25" spans="3:9" x14ac:dyDescent="0.25">
      <c r="C25" t="s">
        <v>180</v>
      </c>
      <c r="D25" s="57">
        <v>80.5</v>
      </c>
      <c r="E25" s="57">
        <v>98.7</v>
      </c>
      <c r="F25" s="57">
        <v>88</v>
      </c>
      <c r="G25" s="47"/>
      <c r="I25" s="29"/>
    </row>
    <row r="26" spans="3:9" x14ac:dyDescent="0.25">
      <c r="G26" s="47"/>
    </row>
    <row r="27" spans="3:9" x14ac:dyDescent="0.25">
      <c r="C27" s="5" t="s">
        <v>71</v>
      </c>
      <c r="D27" s="58">
        <v>4423.8</v>
      </c>
      <c r="E27" s="58">
        <v>5323.0911757200001</v>
      </c>
      <c r="F27" s="58">
        <v>6142.9</v>
      </c>
      <c r="G27" s="47"/>
    </row>
    <row r="29" spans="3:9" x14ac:dyDescent="0.25">
      <c r="C29" s="366" t="s">
        <v>156</v>
      </c>
      <c r="D29" s="366"/>
      <c r="E29" s="366"/>
      <c r="F29" s="366"/>
    </row>
    <row r="30" spans="3:9" ht="15.6" customHeight="1" x14ac:dyDescent="0.25">
      <c r="G30" s="31"/>
    </row>
    <row r="31" spans="3:9" x14ac:dyDescent="0.25">
      <c r="G31" s="31"/>
    </row>
    <row r="32" spans="3:9" x14ac:dyDescent="0.25">
      <c r="G32" s="31"/>
    </row>
    <row r="34" spans="3:6" x14ac:dyDescent="0.25">
      <c r="C34" s="296"/>
      <c r="D34" s="296"/>
      <c r="E34" s="296"/>
      <c r="F34" s="296"/>
    </row>
    <row r="35" spans="3:6" x14ac:dyDescent="0.25">
      <c r="C35" s="253"/>
      <c r="D35" s="253"/>
      <c r="E35" s="253"/>
      <c r="F35" s="253"/>
    </row>
    <row r="38" spans="3:6" x14ac:dyDescent="0.25">
      <c r="C38" s="369" t="s">
        <v>637</v>
      </c>
      <c r="D38" s="369"/>
      <c r="E38" s="369"/>
      <c r="F38" s="369"/>
    </row>
    <row r="39" spans="3:6" x14ac:dyDescent="0.25">
      <c r="C39" s="369"/>
      <c r="D39" s="369"/>
      <c r="E39" s="369"/>
      <c r="F39" s="369"/>
    </row>
    <row r="40" spans="3:6" x14ac:dyDescent="0.25">
      <c r="C40" s="369"/>
      <c r="D40" s="369"/>
      <c r="E40" s="369"/>
      <c r="F40" s="369"/>
    </row>
  </sheetData>
  <mergeCells count="4">
    <mergeCell ref="A1:F1"/>
    <mergeCell ref="A3:F3"/>
    <mergeCell ref="C38:F40"/>
    <mergeCell ref="C29:F29"/>
  </mergeCells>
  <pageMargins left="0.45" right="0.45" top="0.5" bottom="0.5" header="0.3" footer="0.3"/>
  <pageSetup scale="7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CC3F4-5E16-4BFF-B256-2589B1844669}">
  <sheetPr>
    <pageSetUpPr fitToPage="1"/>
  </sheetPr>
  <dimension ref="A1:J35"/>
  <sheetViews>
    <sheetView zoomScaleNormal="100" workbookViewId="0">
      <selection sqref="A1:H1"/>
    </sheetView>
  </sheetViews>
  <sheetFormatPr defaultRowHeight="15.75" x14ac:dyDescent="0.25"/>
  <cols>
    <col min="1" max="1" width="75" customWidth="1"/>
    <col min="2" max="2" width="3" customWidth="1"/>
    <col min="3" max="3" width="17" customWidth="1"/>
    <col min="4" max="8" width="9" customWidth="1"/>
    <col min="10" max="10" width="12" bestFit="1" customWidth="1"/>
  </cols>
  <sheetData>
    <row r="1" spans="1:10" s="1" customFormat="1" ht="26.25" x14ac:dyDescent="0.4">
      <c r="A1" s="367" t="s">
        <v>152</v>
      </c>
      <c r="B1" s="367"/>
      <c r="C1" s="367"/>
      <c r="D1" s="367"/>
      <c r="E1" s="367"/>
      <c r="F1" s="367"/>
      <c r="G1" s="367"/>
      <c r="H1" s="367"/>
    </row>
    <row r="2" spans="1:10" ht="4.5" customHeight="1" x14ac:dyDescent="0.25">
      <c r="A2" s="2"/>
    </row>
    <row r="3" spans="1:10" ht="18.75" customHeight="1" x14ac:dyDescent="0.3">
      <c r="A3" s="368" t="s">
        <v>181</v>
      </c>
      <c r="B3" s="368"/>
      <c r="C3" s="368"/>
      <c r="D3" s="368"/>
      <c r="E3" s="368"/>
      <c r="F3" s="368"/>
      <c r="G3" s="368"/>
      <c r="H3" s="368"/>
    </row>
    <row r="5" spans="1:10" x14ac:dyDescent="0.25">
      <c r="A5" s="5"/>
      <c r="D5" s="373" t="s">
        <v>182</v>
      </c>
      <c r="E5" s="373"/>
      <c r="F5" s="373"/>
      <c r="G5" s="373"/>
      <c r="H5" s="373"/>
    </row>
    <row r="6" spans="1:10" x14ac:dyDescent="0.25">
      <c r="C6" s="59" t="s">
        <v>183</v>
      </c>
      <c r="D6" s="28">
        <v>2016</v>
      </c>
      <c r="E6" s="28">
        <v>2017</v>
      </c>
      <c r="F6" s="28">
        <v>2018</v>
      </c>
      <c r="G6" s="28">
        <v>2019</v>
      </c>
      <c r="H6" s="28">
        <v>2020</v>
      </c>
    </row>
    <row r="7" spans="1:10" x14ac:dyDescent="0.25">
      <c r="C7" s="60">
        <v>0</v>
      </c>
      <c r="D7" s="61">
        <v>79863</v>
      </c>
      <c r="E7" s="61">
        <v>56624</v>
      </c>
      <c r="F7" s="61">
        <v>52378</v>
      </c>
      <c r="G7" s="61">
        <v>52890</v>
      </c>
      <c r="H7" s="61">
        <v>55351</v>
      </c>
    </row>
    <row r="8" spans="1:10" x14ac:dyDescent="0.25">
      <c r="C8" s="62" t="s">
        <v>184</v>
      </c>
      <c r="D8" s="61">
        <v>20904</v>
      </c>
      <c r="E8" s="61">
        <v>29998</v>
      </c>
      <c r="F8" s="61">
        <v>29379</v>
      </c>
      <c r="G8" s="61">
        <v>28135</v>
      </c>
      <c r="H8" s="61">
        <v>24819</v>
      </c>
    </row>
    <row r="9" spans="1:10" x14ac:dyDescent="0.25">
      <c r="C9" s="62" t="s">
        <v>185</v>
      </c>
      <c r="D9" s="61">
        <v>5993</v>
      </c>
      <c r="E9" s="61">
        <v>7515</v>
      </c>
      <c r="F9" s="61">
        <v>8493</v>
      </c>
      <c r="G9" s="61">
        <v>8287</v>
      </c>
      <c r="H9" s="61">
        <v>8549</v>
      </c>
      <c r="J9" s="63"/>
    </row>
    <row r="10" spans="1:10" x14ac:dyDescent="0.25">
      <c r="C10" s="62" t="s">
        <v>186</v>
      </c>
      <c r="D10" s="61">
        <v>2653</v>
      </c>
      <c r="E10" s="61">
        <v>2929</v>
      </c>
      <c r="F10" s="61">
        <v>3523</v>
      </c>
      <c r="G10" s="61">
        <v>3353</v>
      </c>
      <c r="H10" s="61">
        <v>3772</v>
      </c>
      <c r="J10" s="63"/>
    </row>
    <row r="11" spans="1:10" x14ac:dyDescent="0.25">
      <c r="D11" s="64">
        <f>SUM(D7:D10)</f>
        <v>109413</v>
      </c>
      <c r="E11" s="64">
        <f>SUM(E7:E10)</f>
        <v>97066</v>
      </c>
      <c r="F11" s="64">
        <f>SUM(F7:F10)</f>
        <v>93773</v>
      </c>
      <c r="G11" s="64">
        <f>SUM(G7:G10)</f>
        <v>92665</v>
      </c>
      <c r="H11" s="64">
        <f>SUM(H7:H10)</f>
        <v>92491</v>
      </c>
    </row>
    <row r="13" spans="1:10" x14ac:dyDescent="0.25">
      <c r="D13" s="373" t="s">
        <v>187</v>
      </c>
      <c r="E13" s="373"/>
      <c r="F13" s="373"/>
      <c r="G13" s="373"/>
      <c r="H13" s="373"/>
    </row>
    <row r="14" spans="1:10" x14ac:dyDescent="0.25">
      <c r="C14" s="59" t="s">
        <v>183</v>
      </c>
      <c r="D14" s="28">
        <v>2016</v>
      </c>
      <c r="E14" s="28">
        <v>2017</v>
      </c>
      <c r="F14" s="28">
        <v>2018</v>
      </c>
      <c r="G14" s="28">
        <v>2019</v>
      </c>
      <c r="H14" s="28">
        <v>2020</v>
      </c>
      <c r="J14" s="4"/>
    </row>
    <row r="15" spans="1:10" x14ac:dyDescent="0.25">
      <c r="C15" s="60">
        <v>0</v>
      </c>
      <c r="D15" s="29">
        <v>0</v>
      </c>
      <c r="E15" s="29">
        <v>0</v>
      </c>
      <c r="F15" s="29">
        <v>0</v>
      </c>
      <c r="G15" s="29">
        <v>0</v>
      </c>
      <c r="H15" s="29">
        <v>0</v>
      </c>
    </row>
    <row r="16" spans="1:10" x14ac:dyDescent="0.25">
      <c r="C16" s="62" t="s">
        <v>184</v>
      </c>
      <c r="D16" s="29">
        <v>41.919929000000003</v>
      </c>
      <c r="E16" s="29">
        <v>55.632344000000003</v>
      </c>
      <c r="F16" s="29">
        <v>56.018732</v>
      </c>
      <c r="G16" s="29">
        <v>53.658017000000001</v>
      </c>
      <c r="H16" s="29">
        <v>51.372821000000002</v>
      </c>
      <c r="J16" s="29"/>
    </row>
    <row r="17" spans="1:10" x14ac:dyDescent="0.25">
      <c r="C17" s="62" t="s">
        <v>185</v>
      </c>
      <c r="D17" s="29">
        <v>205.383579</v>
      </c>
      <c r="E17" s="29">
        <v>254.66262800000001</v>
      </c>
      <c r="F17" s="29">
        <v>287.47776800000003</v>
      </c>
      <c r="G17" s="29">
        <v>282.28829899999999</v>
      </c>
      <c r="H17" s="29">
        <v>297.61081000000001</v>
      </c>
      <c r="J17" s="29"/>
    </row>
    <row r="18" spans="1:10" x14ac:dyDescent="0.25">
      <c r="C18" s="62" t="s">
        <v>186</v>
      </c>
      <c r="D18" s="29">
        <v>2345.8845580000002</v>
      </c>
      <c r="E18" s="29">
        <v>2285.1370860000002</v>
      </c>
      <c r="F18" s="29">
        <v>2957.088456</v>
      </c>
      <c r="G18" s="29">
        <v>2656.1265159999998</v>
      </c>
      <c r="H18" s="29">
        <v>3093.0634070000001</v>
      </c>
      <c r="J18" s="29"/>
    </row>
    <row r="19" spans="1:10" x14ac:dyDescent="0.25">
      <c r="A19" s="5"/>
      <c r="D19" s="65">
        <f>SUM(D15:D18)</f>
        <v>2593.1880660000002</v>
      </c>
      <c r="E19" s="65">
        <f>SUM(E15:E18)</f>
        <v>2595.4320580000003</v>
      </c>
      <c r="F19" s="65">
        <f>SUM(F15:F18)</f>
        <v>3300.5849560000001</v>
      </c>
      <c r="G19" s="65">
        <f>SUM(G15:G18)</f>
        <v>2992.0728319999998</v>
      </c>
      <c r="H19" s="65">
        <f>SUM(H15:H18)</f>
        <v>3442.0470380000002</v>
      </c>
    </row>
    <row r="21" spans="1:10" x14ac:dyDescent="0.25">
      <c r="D21" s="373" t="s">
        <v>188</v>
      </c>
      <c r="E21" s="373"/>
      <c r="F21" s="373"/>
      <c r="G21" s="373"/>
      <c r="H21" s="373"/>
    </row>
    <row r="22" spans="1:10" x14ac:dyDescent="0.25">
      <c r="A22" s="5"/>
      <c r="C22" s="59" t="s">
        <v>183</v>
      </c>
      <c r="D22" s="28">
        <v>2016</v>
      </c>
      <c r="E22" s="28">
        <v>2017</v>
      </c>
      <c r="F22" s="28">
        <v>2018</v>
      </c>
      <c r="G22" s="28">
        <v>2019</v>
      </c>
      <c r="H22" s="28">
        <v>2020</v>
      </c>
    </row>
    <row r="23" spans="1:10" x14ac:dyDescent="0.25">
      <c r="C23" s="60">
        <v>0</v>
      </c>
      <c r="D23" s="66">
        <f t="shared" ref="D23:H27" si="0">+D7/D$11</f>
        <v>0.72992240410188913</v>
      </c>
      <c r="E23" s="66">
        <f t="shared" si="0"/>
        <v>0.58335565491521235</v>
      </c>
      <c r="F23" s="66">
        <f t="shared" si="0"/>
        <v>0.5585616328794003</v>
      </c>
      <c r="G23" s="66">
        <f t="shared" si="0"/>
        <v>0.57076566125290018</v>
      </c>
      <c r="H23" s="66">
        <f t="shared" si="0"/>
        <v>0.59844741650538968</v>
      </c>
    </row>
    <row r="24" spans="1:10" x14ac:dyDescent="0.25">
      <c r="C24" s="62" t="s">
        <v>184</v>
      </c>
      <c r="D24" s="66">
        <f t="shared" si="0"/>
        <v>0.19105590743330317</v>
      </c>
      <c r="E24" s="66">
        <f t="shared" si="0"/>
        <v>0.30904745224898522</v>
      </c>
      <c r="F24" s="66">
        <f t="shared" si="0"/>
        <v>0.31329913727832104</v>
      </c>
      <c r="G24" s="66">
        <f t="shared" si="0"/>
        <v>0.30362056871526466</v>
      </c>
      <c r="H24" s="66">
        <f t="shared" si="0"/>
        <v>0.2683396222335146</v>
      </c>
    </row>
    <row r="25" spans="1:10" x14ac:dyDescent="0.25">
      <c r="C25" s="62" t="s">
        <v>185</v>
      </c>
      <c r="D25" s="66">
        <f t="shared" si="0"/>
        <v>5.4774112765393512E-2</v>
      </c>
      <c r="E25" s="66">
        <f t="shared" si="0"/>
        <v>7.7421548224919132E-2</v>
      </c>
      <c r="F25" s="66">
        <f t="shared" si="0"/>
        <v>9.0569780213920856E-2</v>
      </c>
      <c r="G25" s="66">
        <f t="shared" si="0"/>
        <v>8.9429666001187069E-2</v>
      </c>
      <c r="H25" s="66">
        <f t="shared" si="0"/>
        <v>9.2430614870636058E-2</v>
      </c>
    </row>
    <row r="26" spans="1:10" x14ac:dyDescent="0.25">
      <c r="C26" s="62" t="s">
        <v>186</v>
      </c>
      <c r="D26" s="66">
        <f t="shared" si="0"/>
        <v>2.4247575699414145E-2</v>
      </c>
      <c r="E26" s="66">
        <f t="shared" si="0"/>
        <v>3.0175344610883316E-2</v>
      </c>
      <c r="F26" s="66">
        <f t="shared" si="0"/>
        <v>3.7569449628357843E-2</v>
      </c>
      <c r="G26" s="66">
        <f t="shared" si="0"/>
        <v>3.6184104030648034E-2</v>
      </c>
      <c r="H26" s="66">
        <f t="shared" si="0"/>
        <v>4.0782346390459613E-2</v>
      </c>
    </row>
    <row r="27" spans="1:10" x14ac:dyDescent="0.25">
      <c r="D27" s="67">
        <f t="shared" si="0"/>
        <v>1</v>
      </c>
      <c r="E27" s="67">
        <f t="shared" si="0"/>
        <v>1</v>
      </c>
      <c r="F27" s="67">
        <f t="shared" si="0"/>
        <v>1</v>
      </c>
      <c r="G27" s="67">
        <f t="shared" si="0"/>
        <v>1</v>
      </c>
      <c r="H27" s="67">
        <f t="shared" si="0"/>
        <v>1</v>
      </c>
    </row>
    <row r="29" spans="1:10" x14ac:dyDescent="0.25">
      <c r="D29" s="373" t="s">
        <v>189</v>
      </c>
      <c r="E29" s="373"/>
      <c r="F29" s="373"/>
      <c r="G29" s="373"/>
      <c r="H29" s="373"/>
    </row>
    <row r="30" spans="1:10" x14ac:dyDescent="0.25">
      <c r="C30" s="59" t="s">
        <v>183</v>
      </c>
      <c r="D30" s="28">
        <v>2015</v>
      </c>
      <c r="E30" s="28">
        <v>2016</v>
      </c>
      <c r="F30" s="28">
        <v>2017</v>
      </c>
      <c r="G30" s="28">
        <v>2018</v>
      </c>
      <c r="H30" s="28">
        <v>2020</v>
      </c>
    </row>
    <row r="31" spans="1:10" x14ac:dyDescent="0.25">
      <c r="C31" s="60">
        <v>0</v>
      </c>
      <c r="D31" s="66">
        <f t="shared" ref="D31:H35" si="1">+D15/D$19</f>
        <v>0</v>
      </c>
      <c r="E31" s="66">
        <f t="shared" si="1"/>
        <v>0</v>
      </c>
      <c r="F31" s="66">
        <f>+F15/F$19</f>
        <v>0</v>
      </c>
      <c r="G31" s="66">
        <f>+G15/G$19</f>
        <v>0</v>
      </c>
      <c r="H31" s="66">
        <f>+H15/H$19</f>
        <v>0</v>
      </c>
    </row>
    <row r="32" spans="1:10" x14ac:dyDescent="0.25">
      <c r="C32" s="62" t="s">
        <v>184</v>
      </c>
      <c r="D32" s="66">
        <f t="shared" si="1"/>
        <v>1.6165402559738605E-2</v>
      </c>
      <c r="E32" s="66">
        <f t="shared" si="1"/>
        <v>2.1434714050218455E-2</v>
      </c>
      <c r="F32" s="66">
        <f t="shared" si="1"/>
        <v>1.6972364822231224E-2</v>
      </c>
      <c r="G32" s="66">
        <f t="shared" si="1"/>
        <v>1.79333926721741E-2</v>
      </c>
      <c r="H32" s="66">
        <f t="shared" si="1"/>
        <v>1.4925078138923445E-2</v>
      </c>
    </row>
    <row r="33" spans="3:8" x14ac:dyDescent="0.25">
      <c r="C33" s="62" t="s">
        <v>185</v>
      </c>
      <c r="D33" s="66">
        <f t="shared" si="1"/>
        <v>7.9201189336338698E-2</v>
      </c>
      <c r="E33" s="66">
        <f t="shared" si="1"/>
        <v>9.8119550929889915E-2</v>
      </c>
      <c r="F33" s="66">
        <f t="shared" si="1"/>
        <v>8.7099036029175916E-2</v>
      </c>
      <c r="G33" s="66">
        <f t="shared" si="1"/>
        <v>9.434539693718258E-2</v>
      </c>
      <c r="H33" s="66">
        <f t="shared" si="1"/>
        <v>8.6463318692160188E-2</v>
      </c>
    </row>
    <row r="34" spans="3:8" x14ac:dyDescent="0.25">
      <c r="C34" s="62" t="s">
        <v>186</v>
      </c>
      <c r="D34" s="66">
        <f t="shared" si="1"/>
        <v>0.90463340810392268</v>
      </c>
      <c r="E34" s="66">
        <f t="shared" si="1"/>
        <v>0.88044573501989154</v>
      </c>
      <c r="F34" s="66">
        <f t="shared" si="1"/>
        <v>0.8959285991485928</v>
      </c>
      <c r="G34" s="66">
        <f t="shared" si="1"/>
        <v>0.88772121039064333</v>
      </c>
      <c r="H34" s="66">
        <f t="shared" si="1"/>
        <v>0.89861160316891631</v>
      </c>
    </row>
    <row r="35" spans="3:8" x14ac:dyDescent="0.25">
      <c r="D35" s="67">
        <f t="shared" si="1"/>
        <v>1</v>
      </c>
      <c r="E35" s="67">
        <f t="shared" si="1"/>
        <v>1</v>
      </c>
      <c r="F35" s="67">
        <f t="shared" si="1"/>
        <v>1</v>
      </c>
      <c r="G35" s="67">
        <f t="shared" si="1"/>
        <v>1</v>
      </c>
      <c r="H35" s="67">
        <f t="shared" si="1"/>
        <v>1</v>
      </c>
    </row>
  </sheetData>
  <mergeCells count="6">
    <mergeCell ref="D29:H29"/>
    <mergeCell ref="A1:H1"/>
    <mergeCell ref="A3:H3"/>
    <mergeCell ref="D5:H5"/>
    <mergeCell ref="D13:H13"/>
    <mergeCell ref="D21:H21"/>
  </mergeCells>
  <pageMargins left="0.45" right="0.45" top="0.5" bottom="0.5" header="0.3" footer="0.3"/>
  <pageSetup scale="7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58F9B-38D1-4D8B-B255-1484FAAB7620}">
  <sheetPr>
    <pageSetUpPr fitToPage="1"/>
  </sheetPr>
  <dimension ref="A1:H38"/>
  <sheetViews>
    <sheetView zoomScaleNormal="100" zoomScalePageLayoutView="60" workbookViewId="0">
      <selection sqref="A1:G1"/>
    </sheetView>
  </sheetViews>
  <sheetFormatPr defaultRowHeight="15.75" x14ac:dyDescent="0.25"/>
  <cols>
    <col min="1" max="1" width="82.75" customWidth="1"/>
    <col min="2" max="2" width="7.5" customWidth="1"/>
    <col min="3" max="3" width="9.125" customWidth="1"/>
    <col min="4" max="5" width="8.75" customWidth="1"/>
    <col min="6" max="6" width="10" customWidth="1"/>
    <col min="7" max="7" width="13.125" customWidth="1"/>
  </cols>
  <sheetData>
    <row r="1" spans="1:8" s="1" customFormat="1" ht="26.25" x14ac:dyDescent="0.4">
      <c r="A1" s="367" t="s">
        <v>152</v>
      </c>
      <c r="B1" s="367"/>
      <c r="C1" s="367"/>
      <c r="D1" s="367"/>
      <c r="E1" s="367"/>
      <c r="F1" s="367"/>
      <c r="G1" s="367"/>
    </row>
    <row r="2" spans="1:8" ht="4.5" customHeight="1" x14ac:dyDescent="0.25">
      <c r="A2" s="2"/>
    </row>
    <row r="3" spans="1:8" ht="18.75" customHeight="1" x14ac:dyDescent="0.3">
      <c r="A3" s="368" t="s">
        <v>190</v>
      </c>
      <c r="B3" s="368"/>
      <c r="C3" s="368"/>
      <c r="D3" s="368"/>
      <c r="E3" s="368"/>
      <c r="F3" s="368"/>
      <c r="G3" s="368"/>
    </row>
    <row r="4" spans="1:8" ht="15.75" customHeight="1" x14ac:dyDescent="0.25">
      <c r="A4" s="46"/>
      <c r="C4" s="46"/>
      <c r="D4" s="68"/>
      <c r="E4" s="68"/>
      <c r="F4" s="69"/>
      <c r="G4" s="70"/>
    </row>
    <row r="5" spans="1:8" ht="15.75" customHeight="1" x14ac:dyDescent="0.25">
      <c r="A5" s="46"/>
      <c r="C5" s="51" t="s">
        <v>191</v>
      </c>
      <c r="D5" s="28" t="s">
        <v>192</v>
      </c>
      <c r="E5" s="28" t="s">
        <v>193</v>
      </c>
      <c r="F5" s="71" t="s">
        <v>194</v>
      </c>
      <c r="G5" s="28" t="s">
        <v>195</v>
      </c>
    </row>
    <row r="6" spans="1:8" x14ac:dyDescent="0.25">
      <c r="A6" s="46"/>
      <c r="C6" s="49">
        <v>2011</v>
      </c>
      <c r="D6" s="72">
        <v>113909</v>
      </c>
      <c r="E6" s="72">
        <v>169451</v>
      </c>
      <c r="F6" s="72">
        <v>72408</v>
      </c>
      <c r="G6" s="72">
        <v>79650</v>
      </c>
      <c r="H6" s="61"/>
    </row>
    <row r="7" spans="1:8" x14ac:dyDescent="0.25">
      <c r="A7" s="46"/>
      <c r="C7" s="49">
        <v>2012</v>
      </c>
      <c r="D7" s="72">
        <v>116744</v>
      </c>
      <c r="E7" s="72">
        <v>171710</v>
      </c>
      <c r="F7" s="72">
        <v>78089</v>
      </c>
      <c r="G7" s="72">
        <v>80563</v>
      </c>
      <c r="H7" s="61"/>
    </row>
    <row r="8" spans="1:8" x14ac:dyDescent="0.25">
      <c r="A8" s="46"/>
      <c r="C8" s="49">
        <v>2013</v>
      </c>
      <c r="D8" s="72">
        <v>117681</v>
      </c>
      <c r="E8" s="72">
        <v>174238</v>
      </c>
      <c r="F8" s="72">
        <v>83645</v>
      </c>
      <c r="G8" s="72">
        <v>80409</v>
      </c>
      <c r="H8" s="61"/>
    </row>
    <row r="9" spans="1:8" x14ac:dyDescent="0.25">
      <c r="A9" s="46"/>
      <c r="C9" s="49">
        <v>2014</v>
      </c>
      <c r="D9" s="72">
        <v>122660</v>
      </c>
      <c r="E9" s="72">
        <v>179419</v>
      </c>
      <c r="F9" s="72">
        <v>90814</v>
      </c>
      <c r="G9" s="72">
        <v>81455</v>
      </c>
      <c r="H9" s="61"/>
    </row>
    <row r="10" spans="1:8" x14ac:dyDescent="0.25">
      <c r="A10" s="46"/>
      <c r="C10" s="49">
        <v>2015</v>
      </c>
      <c r="D10" s="72">
        <v>124069</v>
      </c>
      <c r="E10" s="72">
        <v>182176</v>
      </c>
      <c r="F10" s="72">
        <v>97773</v>
      </c>
      <c r="G10" s="72">
        <v>82031</v>
      </c>
      <c r="H10" s="61"/>
    </row>
    <row r="11" spans="1:8" x14ac:dyDescent="0.25">
      <c r="A11" s="46"/>
      <c r="C11" s="49">
        <v>2016</v>
      </c>
      <c r="D11" s="72">
        <v>109413</v>
      </c>
      <c r="E11" s="72">
        <v>185018</v>
      </c>
      <c r="F11" s="72">
        <v>102500</v>
      </c>
      <c r="G11" s="72">
        <v>82897</v>
      </c>
      <c r="H11" s="61"/>
    </row>
    <row r="12" spans="1:8" x14ac:dyDescent="0.25">
      <c r="A12" s="46"/>
      <c r="C12" s="49">
        <v>2017</v>
      </c>
      <c r="D12" s="72">
        <v>97066</v>
      </c>
      <c r="E12" s="72">
        <v>189194</v>
      </c>
      <c r="F12" s="72">
        <v>108888</v>
      </c>
      <c r="G12" s="72">
        <v>83372</v>
      </c>
      <c r="H12" s="61"/>
    </row>
    <row r="13" spans="1:8" x14ac:dyDescent="0.25">
      <c r="A13" s="46"/>
      <c r="C13" s="49">
        <v>2018</v>
      </c>
      <c r="D13" s="72">
        <v>93773</v>
      </c>
      <c r="E13" s="61">
        <v>192102</v>
      </c>
      <c r="F13" s="61">
        <v>114705</v>
      </c>
      <c r="G13" s="61">
        <v>82778</v>
      </c>
      <c r="H13" s="61"/>
    </row>
    <row r="14" spans="1:8" x14ac:dyDescent="0.25">
      <c r="A14" s="46"/>
      <c r="C14" s="49">
        <v>2019</v>
      </c>
      <c r="D14" s="72">
        <v>92665</v>
      </c>
      <c r="E14" s="61">
        <v>197547</v>
      </c>
      <c r="F14" s="61">
        <v>121703</v>
      </c>
      <c r="G14" s="61">
        <v>83563</v>
      </c>
      <c r="H14" s="61"/>
    </row>
    <row r="15" spans="1:8" x14ac:dyDescent="0.25">
      <c r="A15" s="46"/>
      <c r="C15" s="49">
        <v>2020</v>
      </c>
      <c r="D15" s="61">
        <v>92491</v>
      </c>
      <c r="E15" s="73">
        <v>199638</v>
      </c>
      <c r="F15" s="73">
        <v>128023</v>
      </c>
      <c r="G15" s="73">
        <v>84321</v>
      </c>
      <c r="H15" s="61"/>
    </row>
    <row r="16" spans="1:8" x14ac:dyDescent="0.25">
      <c r="A16" s="46"/>
      <c r="C16" s="49"/>
      <c r="D16" s="72"/>
      <c r="E16" s="72"/>
    </row>
    <row r="17" spans="1:7" x14ac:dyDescent="0.25">
      <c r="A17" s="46"/>
      <c r="C17" s="49"/>
      <c r="D17" s="72"/>
    </row>
    <row r="18" spans="1:7" x14ac:dyDescent="0.25">
      <c r="A18" s="46"/>
      <c r="C18" s="49"/>
      <c r="D18" s="72"/>
      <c r="E18" s="72"/>
      <c r="F18" s="72"/>
      <c r="G18" s="72"/>
    </row>
    <row r="19" spans="1:7" x14ac:dyDescent="0.25">
      <c r="A19" s="46"/>
      <c r="C19" s="49"/>
      <c r="D19" s="72"/>
      <c r="E19" s="72"/>
      <c r="F19" s="72"/>
      <c r="G19" s="72"/>
    </row>
    <row r="20" spans="1:7" x14ac:dyDescent="0.25">
      <c r="A20" s="46"/>
      <c r="C20" s="49"/>
      <c r="D20" s="72"/>
      <c r="E20" s="72"/>
      <c r="F20" s="72"/>
      <c r="G20" s="72"/>
    </row>
    <row r="21" spans="1:7" x14ac:dyDescent="0.25">
      <c r="A21" s="46"/>
      <c r="C21" s="49"/>
      <c r="D21" s="72"/>
      <c r="E21" s="72"/>
      <c r="F21" s="72"/>
      <c r="G21" s="72"/>
    </row>
    <row r="22" spans="1:7" x14ac:dyDescent="0.25">
      <c r="A22" s="46"/>
      <c r="C22" s="49"/>
      <c r="D22" s="72"/>
      <c r="E22" s="72"/>
      <c r="F22" s="72"/>
      <c r="G22" s="72"/>
    </row>
    <row r="23" spans="1:7" x14ac:dyDescent="0.25">
      <c r="A23" s="46"/>
      <c r="C23" s="49"/>
      <c r="D23" s="72"/>
      <c r="E23" s="72"/>
      <c r="F23" s="72"/>
      <c r="G23" s="72"/>
    </row>
    <row r="24" spans="1:7" x14ac:dyDescent="0.25">
      <c r="A24" s="46"/>
      <c r="C24" s="49"/>
      <c r="D24" s="72"/>
      <c r="E24" s="72"/>
      <c r="F24" s="72"/>
      <c r="G24" s="72"/>
    </row>
    <row r="25" spans="1:7" x14ac:dyDescent="0.25">
      <c r="A25" s="46"/>
      <c r="C25" s="49"/>
      <c r="D25" s="72"/>
      <c r="E25" s="72"/>
      <c r="F25" s="72"/>
      <c r="G25" s="72"/>
    </row>
    <row r="26" spans="1:7" x14ac:dyDescent="0.25">
      <c r="A26" s="46"/>
      <c r="C26" s="46"/>
      <c r="D26" s="72"/>
      <c r="E26" s="72"/>
      <c r="F26" s="72"/>
      <c r="G26" s="72"/>
    </row>
    <row r="27" spans="1:7" x14ac:dyDescent="0.25">
      <c r="A27" s="46"/>
      <c r="C27" s="46"/>
      <c r="D27" s="72"/>
      <c r="E27" s="72"/>
      <c r="F27" s="72"/>
      <c r="G27" s="72"/>
    </row>
    <row r="28" spans="1:7" x14ac:dyDescent="0.25">
      <c r="A28" s="370" t="s">
        <v>157</v>
      </c>
      <c r="B28" s="370"/>
      <c r="C28" s="370"/>
      <c r="D28" s="370"/>
      <c r="E28" s="370"/>
      <c r="F28" s="370"/>
      <c r="G28" s="370"/>
    </row>
    <row r="29" spans="1:7" x14ac:dyDescent="0.25">
      <c r="A29" s="74"/>
    </row>
    <row r="30" spans="1:7" ht="15.75" customHeight="1" x14ac:dyDescent="0.25">
      <c r="A30" s="374" t="s">
        <v>196</v>
      </c>
      <c r="B30" s="374"/>
      <c r="C30" s="374"/>
      <c r="D30" s="374"/>
      <c r="E30" s="374"/>
      <c r="F30" s="374"/>
      <c r="G30" s="374"/>
    </row>
    <row r="31" spans="1:7" ht="15.75" customHeight="1" x14ac:dyDescent="0.25">
      <c r="A31" s="374"/>
      <c r="B31" s="374"/>
      <c r="C31" s="374"/>
      <c r="D31" s="374"/>
      <c r="E31" s="374"/>
      <c r="F31" s="374"/>
      <c r="G31" s="374"/>
    </row>
    <row r="32" spans="1:7" ht="15.75" customHeight="1" x14ac:dyDescent="0.25">
      <c r="A32" s="75"/>
    </row>
    <row r="33" spans="1:7" ht="15.75" customHeight="1" x14ac:dyDescent="0.25">
      <c r="A33" s="374" t="s">
        <v>197</v>
      </c>
      <c r="B33" s="374"/>
      <c r="C33" s="374"/>
      <c r="D33" s="374"/>
      <c r="E33" s="374"/>
      <c r="F33" s="374"/>
      <c r="G33" s="374"/>
    </row>
    <row r="34" spans="1:7" ht="15.75" customHeight="1" x14ac:dyDescent="0.25">
      <c r="A34" s="374"/>
      <c r="B34" s="374"/>
      <c r="C34" s="374"/>
      <c r="D34" s="374"/>
      <c r="E34" s="374"/>
      <c r="F34" s="374"/>
      <c r="G34" s="374"/>
    </row>
    <row r="35" spans="1:7" x14ac:dyDescent="0.25">
      <c r="A35" s="75"/>
      <c r="B35" s="75"/>
      <c r="C35" s="75"/>
      <c r="D35" s="75"/>
      <c r="E35" s="75"/>
      <c r="F35" s="75"/>
      <c r="G35" s="75"/>
    </row>
    <row r="36" spans="1:7" x14ac:dyDescent="0.25">
      <c r="A36" s="76"/>
    </row>
    <row r="37" spans="1:7" x14ac:dyDescent="0.25">
      <c r="A37" s="76"/>
    </row>
    <row r="38" spans="1:7" x14ac:dyDescent="0.25">
      <c r="A38" s="76"/>
    </row>
  </sheetData>
  <mergeCells count="5">
    <mergeCell ref="A1:G1"/>
    <mergeCell ref="A3:G3"/>
    <mergeCell ref="A28:G28"/>
    <mergeCell ref="A30:G31"/>
    <mergeCell ref="A33:G34"/>
  </mergeCells>
  <pageMargins left="0.45" right="0.45" top="0.5" bottom="0.5" header="0.3" footer="0.3"/>
  <pageSetup scale="7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76DB-F872-4495-ADE1-64DDB5BE27FE}">
  <sheetPr>
    <pageSetUpPr fitToPage="1"/>
  </sheetPr>
  <dimension ref="A1:M39"/>
  <sheetViews>
    <sheetView zoomScaleNormal="100" workbookViewId="0">
      <selection sqref="A1:G1"/>
    </sheetView>
  </sheetViews>
  <sheetFormatPr defaultRowHeight="15.75" x14ac:dyDescent="0.25"/>
  <cols>
    <col min="1" max="1" width="78" customWidth="1"/>
    <col min="2" max="2" width="6" customWidth="1"/>
    <col min="3" max="3" width="21" style="44" customWidth="1"/>
    <col min="4" max="4" width="9" customWidth="1"/>
    <col min="5" max="5" width="9.25" customWidth="1"/>
    <col min="6" max="6" width="8" customWidth="1"/>
    <col min="7" max="7" width="8.75" customWidth="1"/>
    <col min="9" max="9" width="13" bestFit="1" customWidth="1"/>
  </cols>
  <sheetData>
    <row r="1" spans="1:9" s="1" customFormat="1" ht="26.25" x14ac:dyDescent="0.4">
      <c r="A1" s="367" t="s">
        <v>198</v>
      </c>
      <c r="B1" s="367"/>
      <c r="C1" s="367"/>
      <c r="D1" s="367"/>
      <c r="E1" s="367"/>
      <c r="F1" s="367"/>
      <c r="G1" s="367"/>
    </row>
    <row r="2" spans="1:9" ht="4.5" customHeight="1" x14ac:dyDescent="0.25">
      <c r="A2" s="2"/>
    </row>
    <row r="3" spans="1:9" ht="18.75" x14ac:dyDescent="0.3">
      <c r="A3" s="368" t="s">
        <v>199</v>
      </c>
      <c r="B3" s="368"/>
      <c r="C3" s="368"/>
      <c r="D3" s="368"/>
      <c r="E3" s="368"/>
      <c r="F3" s="368"/>
      <c r="G3" s="368"/>
    </row>
    <row r="5" spans="1:9" x14ac:dyDescent="0.25">
      <c r="C5" s="248" t="s">
        <v>116</v>
      </c>
      <c r="D5" s="28" t="s">
        <v>200</v>
      </c>
      <c r="E5" s="28" t="s">
        <v>201</v>
      </c>
      <c r="F5" s="28" t="s">
        <v>104</v>
      </c>
      <c r="G5" s="28" t="s">
        <v>202</v>
      </c>
      <c r="H5" s="4"/>
      <c r="I5" s="4"/>
    </row>
    <row r="6" spans="1:9" x14ac:dyDescent="0.25">
      <c r="C6" s="44" t="s">
        <v>119</v>
      </c>
      <c r="D6" s="57">
        <v>662.97</v>
      </c>
      <c r="E6" s="57">
        <v>350.52499999999998</v>
      </c>
      <c r="F6" s="57">
        <v>3.145</v>
      </c>
      <c r="G6" s="57">
        <v>-4.2430000000000003</v>
      </c>
      <c r="H6" s="77"/>
      <c r="I6" s="77"/>
    </row>
    <row r="7" spans="1:9" x14ac:dyDescent="0.25">
      <c r="C7" s="44" t="s">
        <v>120</v>
      </c>
      <c r="D7" s="57">
        <v>676.38300000000004</v>
      </c>
      <c r="E7" s="57">
        <v>451.47399999999999</v>
      </c>
      <c r="F7" s="57">
        <v>3.4379999999999997</v>
      </c>
      <c r="G7" s="57">
        <v>-5.383</v>
      </c>
      <c r="H7" s="77"/>
      <c r="I7" s="77"/>
    </row>
    <row r="8" spans="1:9" x14ac:dyDescent="0.25">
      <c r="C8" s="44" t="s">
        <v>121</v>
      </c>
      <c r="D8" s="57">
        <v>711.726</v>
      </c>
      <c r="E8" s="57">
        <v>439.65100000000001</v>
      </c>
      <c r="F8" s="57">
        <v>4.7079999999999993</v>
      </c>
      <c r="G8" s="57">
        <v>-5.0999999999999996</v>
      </c>
      <c r="H8" s="77"/>
      <c r="I8" s="77"/>
    </row>
    <row r="9" spans="1:9" x14ac:dyDescent="0.25">
      <c r="C9" s="44" t="s">
        <v>122</v>
      </c>
      <c r="D9" s="57">
        <v>775.86400000000003</v>
      </c>
      <c r="E9" s="57">
        <v>518.11800000000005</v>
      </c>
      <c r="F9" s="57">
        <v>5.1879999999999997</v>
      </c>
      <c r="G9" s="57">
        <v>-5.859</v>
      </c>
      <c r="H9" s="77"/>
      <c r="I9" s="77"/>
    </row>
    <row r="10" spans="1:9" x14ac:dyDescent="0.25">
      <c r="C10" s="44" t="s">
        <v>123</v>
      </c>
      <c r="D10" s="57">
        <v>785.53599999999994</v>
      </c>
      <c r="E10" s="57">
        <v>563.26300000000003</v>
      </c>
      <c r="F10" s="57">
        <v>6.1420000000000003</v>
      </c>
      <c r="G10" s="57">
        <v>-6.0609999999999999</v>
      </c>
      <c r="H10" s="77"/>
      <c r="I10" s="77"/>
    </row>
    <row r="11" spans="1:9" x14ac:dyDescent="0.25">
      <c r="C11" s="44" t="s">
        <v>124</v>
      </c>
      <c r="D11" s="57">
        <v>872.65700000000004</v>
      </c>
      <c r="E11" s="57">
        <v>504.92</v>
      </c>
      <c r="F11" s="57">
        <v>5.3999999999999995</v>
      </c>
      <c r="G11" s="57">
        <v>-6.1820000000000004</v>
      </c>
      <c r="H11" s="77"/>
      <c r="I11" s="77"/>
    </row>
    <row r="12" spans="1:9" x14ac:dyDescent="0.25">
      <c r="C12" s="44" t="s">
        <v>125</v>
      </c>
      <c r="D12" s="57">
        <v>817.82500000000005</v>
      </c>
      <c r="E12" s="57">
        <v>471.072</v>
      </c>
      <c r="F12" s="57">
        <v>3.476</v>
      </c>
      <c r="G12" s="57">
        <v>-5.7039999999999997</v>
      </c>
      <c r="H12" s="77"/>
      <c r="I12" s="77"/>
    </row>
    <row r="13" spans="1:9" x14ac:dyDescent="0.25">
      <c r="C13" s="44" t="s">
        <v>126</v>
      </c>
      <c r="D13" s="57">
        <v>783.12400000000002</v>
      </c>
      <c r="E13" s="57">
        <v>443.96899999999999</v>
      </c>
      <c r="F13" s="57">
        <v>3.4289999999999998</v>
      </c>
      <c r="G13" s="57">
        <v>-5.3719999999999999</v>
      </c>
      <c r="H13" s="77"/>
      <c r="I13" s="77"/>
    </row>
    <row r="14" spans="1:9" x14ac:dyDescent="0.25">
      <c r="C14" s="44" t="s">
        <v>127</v>
      </c>
      <c r="D14" s="57">
        <v>890.62300000000005</v>
      </c>
      <c r="E14" s="57">
        <v>441.55799999999999</v>
      </c>
      <c r="F14" s="57">
        <v>4.3179999999999996</v>
      </c>
      <c r="G14" s="57">
        <v>-6.4779999999999998</v>
      </c>
      <c r="H14" s="77"/>
      <c r="I14" s="77"/>
    </row>
    <row r="15" spans="1:9" x14ac:dyDescent="0.25">
      <c r="C15" s="44" t="s">
        <v>128</v>
      </c>
      <c r="D15" s="57">
        <v>854.62800000000004</v>
      </c>
      <c r="E15" s="57">
        <v>454.40100000000001</v>
      </c>
      <c r="F15" s="57">
        <v>3.226</v>
      </c>
      <c r="G15" s="57">
        <v>-5.9829999999999997</v>
      </c>
      <c r="H15" s="77"/>
      <c r="I15" s="77"/>
    </row>
    <row r="16" spans="1:9" x14ac:dyDescent="0.25">
      <c r="C16" s="44" t="s">
        <v>129</v>
      </c>
      <c r="D16" s="57">
        <v>835.279</v>
      </c>
      <c r="E16" s="57">
        <v>448.13600000000002</v>
      </c>
      <c r="F16" s="57">
        <v>1.4770000000000001</v>
      </c>
      <c r="G16" s="57">
        <v>-5.6630000000000003</v>
      </c>
      <c r="H16" s="77"/>
      <c r="I16" s="77"/>
    </row>
    <row r="17" spans="1:13" x14ac:dyDescent="0.25">
      <c r="C17" s="44" t="s">
        <v>130</v>
      </c>
      <c r="D17" s="57">
        <v>861.97900000000004</v>
      </c>
      <c r="E17" s="57">
        <v>403.666</v>
      </c>
      <c r="F17" s="57">
        <v>2.427</v>
      </c>
      <c r="G17" s="57">
        <v>-6.2519999999999998</v>
      </c>
      <c r="H17" s="77"/>
      <c r="I17" s="77"/>
    </row>
    <row r="18" spans="1:13" x14ac:dyDescent="0.25">
      <c r="C18" s="44" t="s">
        <v>131</v>
      </c>
      <c r="D18" s="57">
        <v>907.19399999999996</v>
      </c>
      <c r="E18" s="57">
        <v>399.37900000000002</v>
      </c>
      <c r="F18" s="57">
        <v>3.556</v>
      </c>
      <c r="G18" s="57">
        <v>-5.2229999999999999</v>
      </c>
      <c r="H18" s="77"/>
      <c r="I18" s="77"/>
    </row>
    <row r="19" spans="1:13" x14ac:dyDescent="0.25">
      <c r="C19" s="44" t="s">
        <v>132</v>
      </c>
      <c r="D19" s="57">
        <v>863.12800000000004</v>
      </c>
      <c r="E19" s="57">
        <v>370.26499999999999</v>
      </c>
      <c r="F19" s="57">
        <v>2.5499999999999998</v>
      </c>
      <c r="G19" s="57">
        <v>-5.407</v>
      </c>
      <c r="H19" s="77"/>
      <c r="I19" s="77"/>
    </row>
    <row r="20" spans="1:13" x14ac:dyDescent="0.25">
      <c r="C20" s="44" t="s">
        <v>133</v>
      </c>
      <c r="D20" s="57">
        <v>788.44399999999996</v>
      </c>
      <c r="E20" s="57">
        <v>364.596</v>
      </c>
      <c r="F20" s="57">
        <v>1.9690000000000001</v>
      </c>
      <c r="G20" s="57">
        <v>-5.0759999999999996</v>
      </c>
      <c r="H20" s="77"/>
      <c r="I20" s="77"/>
    </row>
    <row r="21" spans="1:13" x14ac:dyDescent="0.25">
      <c r="C21" s="44" t="s">
        <v>134</v>
      </c>
      <c r="D21" s="57">
        <v>906.92399999999998</v>
      </c>
      <c r="E21" s="57">
        <v>344.49</v>
      </c>
      <c r="F21" s="57">
        <v>3.9569999999999999</v>
      </c>
      <c r="G21" s="57">
        <v>-5.32</v>
      </c>
      <c r="H21" s="77"/>
      <c r="I21" s="77"/>
    </row>
    <row r="22" spans="1:13" x14ac:dyDescent="0.25">
      <c r="C22" s="44" t="s">
        <v>135</v>
      </c>
      <c r="D22" s="57">
        <v>821.71799999999996</v>
      </c>
      <c r="E22" s="57">
        <v>285.21600000000001</v>
      </c>
      <c r="F22" s="57">
        <v>2.4039999999999999</v>
      </c>
      <c r="G22" s="57">
        <v>-5.077</v>
      </c>
      <c r="H22" s="78"/>
      <c r="I22" s="77"/>
    </row>
    <row r="23" spans="1:13" x14ac:dyDescent="0.25">
      <c r="C23" s="44" t="s">
        <v>136</v>
      </c>
      <c r="D23" s="57">
        <v>761.72445975000016</v>
      </c>
      <c r="E23" s="57">
        <v>231.14406855999999</v>
      </c>
      <c r="F23" s="57">
        <v>1.5</v>
      </c>
      <c r="G23" s="57">
        <v>-4.3447617599999999</v>
      </c>
      <c r="H23" s="78"/>
      <c r="I23" s="77"/>
    </row>
    <row r="24" spans="1:13" x14ac:dyDescent="0.25">
      <c r="C24" s="44" t="s">
        <v>137</v>
      </c>
      <c r="D24" s="57">
        <v>809.05632150999998</v>
      </c>
      <c r="E24" s="57">
        <v>216.64651475000002</v>
      </c>
      <c r="F24" s="57">
        <v>1.20591172</v>
      </c>
      <c r="G24" s="57">
        <v>-4.4656955900000002</v>
      </c>
      <c r="H24" s="80"/>
      <c r="I24" s="77"/>
    </row>
    <row r="25" spans="1:13" x14ac:dyDescent="0.25">
      <c r="C25" s="44" t="s">
        <v>150</v>
      </c>
      <c r="D25" s="57">
        <v>998.85327333999999</v>
      </c>
      <c r="E25" s="57">
        <v>184.79318972000002</v>
      </c>
      <c r="F25" s="57">
        <v>2.4411848100000002</v>
      </c>
      <c r="G25" s="57">
        <v>-5.1247059999999998</v>
      </c>
      <c r="H25" s="78"/>
      <c r="I25" s="81"/>
    </row>
    <row r="26" spans="1:13" x14ac:dyDescent="0.25">
      <c r="I26" s="82"/>
    </row>
    <row r="27" spans="1:13" x14ac:dyDescent="0.25">
      <c r="D27" s="28" t="s">
        <v>200</v>
      </c>
      <c r="E27" s="28" t="s">
        <v>201</v>
      </c>
      <c r="F27" s="28" t="s">
        <v>104</v>
      </c>
      <c r="G27" s="28" t="s">
        <v>608</v>
      </c>
      <c r="I27" s="77"/>
    </row>
    <row r="28" spans="1:13" ht="15.6" customHeight="1" x14ac:dyDescent="0.25">
      <c r="B28" s="175"/>
      <c r="C28" s="249" t="s">
        <v>605</v>
      </c>
      <c r="D28" s="87">
        <f>(D25/D6)^(1/19)-1</f>
        <v>2.1806903823523793E-2</v>
      </c>
      <c r="E28" s="87">
        <f>(E25/E6)^(1/19)-1</f>
        <v>-3.3133123181549373E-2</v>
      </c>
      <c r="F28" s="87">
        <f>(F25/F6)^(1/19)-1</f>
        <v>-1.3244685375572884E-2</v>
      </c>
      <c r="G28" s="206">
        <f>(SUM(D25:G25)/SUM(D6:G6))^(1/19)-1</f>
        <v>8.1386969908847639E-3</v>
      </c>
      <c r="I28" s="77"/>
    </row>
    <row r="29" spans="1:13" x14ac:dyDescent="0.25">
      <c r="A29" s="5"/>
      <c r="B29" s="5"/>
      <c r="C29" s="5"/>
      <c r="D29" s="5"/>
      <c r="E29" s="5"/>
      <c r="F29" s="5"/>
      <c r="G29" s="5"/>
    </row>
    <row r="30" spans="1:13" ht="15.75" customHeight="1" x14ac:dyDescent="0.25">
      <c r="A30" s="375" t="s">
        <v>609</v>
      </c>
      <c r="B30" s="375"/>
      <c r="C30" s="375"/>
      <c r="D30" s="375"/>
      <c r="E30" s="375"/>
      <c r="F30" s="375"/>
      <c r="G30" s="375"/>
      <c r="L30" s="47"/>
      <c r="M30" s="54"/>
    </row>
    <row r="31" spans="1:13" ht="15.75" customHeight="1" x14ac:dyDescent="0.25">
      <c r="A31" s="375"/>
      <c r="B31" s="375"/>
      <c r="C31" s="375"/>
      <c r="D31" s="375"/>
      <c r="E31" s="375"/>
      <c r="F31" s="375"/>
      <c r="G31" s="375"/>
      <c r="L31" s="47"/>
      <c r="M31" s="54"/>
    </row>
    <row r="32" spans="1:13" x14ac:dyDescent="0.25">
      <c r="A32" s="239"/>
      <c r="B32" s="243"/>
      <c r="C32" s="243"/>
      <c r="D32" s="243"/>
      <c r="E32" s="243"/>
      <c r="F32" s="243"/>
      <c r="G32" s="243"/>
      <c r="L32" s="47"/>
      <c r="M32" s="54"/>
    </row>
    <row r="33" spans="1:13" ht="15.75" customHeight="1" x14ac:dyDescent="0.25">
      <c r="A33" s="376" t="s">
        <v>610</v>
      </c>
      <c r="B33" s="376"/>
      <c r="C33" s="376"/>
      <c r="D33" s="376"/>
      <c r="E33" s="376"/>
      <c r="F33" s="376"/>
      <c r="G33" s="376"/>
      <c r="L33" s="47"/>
      <c r="M33" s="54"/>
    </row>
    <row r="34" spans="1:13" ht="15.75" customHeight="1" x14ac:dyDescent="0.25">
      <c r="A34" s="376"/>
      <c r="B34" s="376"/>
      <c r="C34" s="376"/>
      <c r="D34" s="376"/>
      <c r="E34" s="376"/>
      <c r="F34" s="376"/>
      <c r="G34" s="376"/>
      <c r="L34" s="47"/>
      <c r="M34" s="54"/>
    </row>
    <row r="35" spans="1:13" x14ac:dyDescent="0.25">
      <c r="L35" s="47"/>
      <c r="M35" s="54"/>
    </row>
    <row r="36" spans="1:13" ht="15.75" customHeight="1" x14ac:dyDescent="0.25">
      <c r="A36" s="376" t="s">
        <v>611</v>
      </c>
      <c r="B36" s="376"/>
      <c r="C36" s="376"/>
      <c r="D36" s="376"/>
      <c r="E36" s="376"/>
      <c r="F36" s="376"/>
      <c r="G36" s="376"/>
      <c r="H36" s="5"/>
      <c r="L36" s="47"/>
      <c r="M36" s="54"/>
    </row>
    <row r="37" spans="1:13" x14ac:dyDescent="0.25">
      <c r="A37" s="376"/>
      <c r="B37" s="376"/>
      <c r="C37" s="376"/>
      <c r="D37" s="376"/>
      <c r="E37" s="376"/>
      <c r="F37" s="376"/>
      <c r="G37" s="376"/>
      <c r="H37" s="5"/>
      <c r="L37" s="47"/>
      <c r="M37" s="54"/>
    </row>
    <row r="38" spans="1:13" x14ac:dyDescent="0.25">
      <c r="A38" s="294"/>
      <c r="B38" s="294"/>
      <c r="C38" s="294"/>
      <c r="D38" s="294"/>
      <c r="E38" s="294"/>
      <c r="F38" s="294"/>
      <c r="G38" s="294"/>
      <c r="H38" s="5"/>
      <c r="L38" s="47"/>
      <c r="M38" s="54"/>
    </row>
    <row r="39" spans="1:13" ht="15.6" customHeight="1" x14ac:dyDescent="0.25">
      <c r="A39" s="5"/>
      <c r="B39" s="5"/>
      <c r="C39" s="5"/>
      <c r="D39" s="5"/>
      <c r="E39" s="5"/>
      <c r="F39" s="5"/>
      <c r="G39" s="5"/>
      <c r="L39" s="47"/>
    </row>
  </sheetData>
  <mergeCells count="5">
    <mergeCell ref="A1:G1"/>
    <mergeCell ref="A3:G3"/>
    <mergeCell ref="A30:G31"/>
    <mergeCell ref="A33:G34"/>
    <mergeCell ref="A36:G37"/>
  </mergeCells>
  <pageMargins left="0.45" right="0.45" top="0.5" bottom="0.5" header="0.3" footer="0.3"/>
  <pageSetup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3DCC-CCEC-4444-A0DD-24DDF9815B64}">
  <sheetPr>
    <pageSetUpPr fitToPage="1"/>
  </sheetPr>
  <dimension ref="A1:N52"/>
  <sheetViews>
    <sheetView zoomScaleNormal="100" workbookViewId="0">
      <selection sqref="A1:G1"/>
    </sheetView>
  </sheetViews>
  <sheetFormatPr defaultRowHeight="15.75" x14ac:dyDescent="0.25"/>
  <cols>
    <col min="1" max="1" width="80.625" customWidth="1"/>
    <col min="2" max="2" width="7.5" customWidth="1"/>
    <col min="3" max="3" width="11.25" customWidth="1"/>
    <col min="4" max="4" width="10" customWidth="1"/>
    <col min="5" max="5" width="10.625" bestFit="1" customWidth="1"/>
    <col min="6" max="7" width="10" customWidth="1"/>
    <col min="9" max="9" width="11.375" bestFit="1" customWidth="1"/>
    <col min="10" max="10" width="9" style="49"/>
    <col min="11" max="11" width="9.75" bestFit="1" customWidth="1"/>
  </cols>
  <sheetData>
    <row r="1" spans="1:11" s="1" customFormat="1" ht="26.25" x14ac:dyDescent="0.4">
      <c r="A1" s="367" t="s">
        <v>204</v>
      </c>
      <c r="B1" s="367"/>
      <c r="C1" s="367"/>
      <c r="D1" s="367"/>
      <c r="E1" s="367"/>
      <c r="F1" s="367"/>
      <c r="G1" s="367"/>
      <c r="J1" s="86"/>
    </row>
    <row r="2" spans="1:11" ht="4.5" customHeight="1" x14ac:dyDescent="0.25">
      <c r="A2" s="2"/>
    </row>
    <row r="3" spans="1:11" ht="18.75" x14ac:dyDescent="0.3">
      <c r="A3" s="368" t="s">
        <v>205</v>
      </c>
      <c r="B3" s="368"/>
      <c r="C3" s="368"/>
      <c r="D3" s="368"/>
      <c r="E3" s="368"/>
      <c r="F3" s="368"/>
      <c r="G3" s="368"/>
    </row>
    <row r="5" spans="1:11" x14ac:dyDescent="0.25">
      <c r="C5" s="51" t="s">
        <v>116</v>
      </c>
      <c r="D5" s="28" t="s">
        <v>155</v>
      </c>
      <c r="E5" s="28" t="s">
        <v>154</v>
      </c>
      <c r="F5" s="28" t="s">
        <v>104</v>
      </c>
      <c r="G5" s="28" t="s">
        <v>71</v>
      </c>
      <c r="H5" s="4"/>
      <c r="J5" s="46"/>
    </row>
    <row r="6" spans="1:11" x14ac:dyDescent="0.25">
      <c r="C6" s="49" t="s">
        <v>119</v>
      </c>
      <c r="D6" s="57">
        <v>71.153238280000011</v>
      </c>
      <c r="E6" s="57">
        <v>279.18040628000006</v>
      </c>
      <c r="F6" s="57">
        <v>40.434200400000002</v>
      </c>
      <c r="G6" s="57">
        <v>390.76784496000005</v>
      </c>
      <c r="H6" s="77"/>
      <c r="I6" s="57"/>
      <c r="J6" s="79"/>
    </row>
    <row r="7" spans="1:11" x14ac:dyDescent="0.25">
      <c r="C7" s="49" t="s">
        <v>120</v>
      </c>
      <c r="D7" s="57">
        <v>47.898490030000005</v>
      </c>
      <c r="E7" s="57">
        <v>320.33014630999998</v>
      </c>
      <c r="F7" s="57">
        <v>42.471596529999992</v>
      </c>
      <c r="G7" s="57">
        <v>410.70023286999998</v>
      </c>
      <c r="H7" s="77"/>
      <c r="I7" s="57"/>
      <c r="J7" s="79"/>
    </row>
    <row r="8" spans="1:11" x14ac:dyDescent="0.25">
      <c r="C8" s="49" t="s">
        <v>121</v>
      </c>
      <c r="D8" s="57">
        <v>36.944785790000005</v>
      </c>
      <c r="E8" s="57">
        <v>312.05726255000002</v>
      </c>
      <c r="F8" s="57">
        <v>41.368921239999999</v>
      </c>
      <c r="G8" s="57">
        <v>390.37096958000006</v>
      </c>
      <c r="H8" s="77"/>
      <c r="I8" s="57"/>
      <c r="J8" s="79"/>
    </row>
    <row r="9" spans="1:11" x14ac:dyDescent="0.25">
      <c r="C9" s="49" t="s">
        <v>122</v>
      </c>
      <c r="D9" s="57">
        <v>30.989885720000004</v>
      </c>
      <c r="E9" s="57">
        <v>335.61016790000002</v>
      </c>
      <c r="F9" s="57">
        <v>45.889726039999992</v>
      </c>
      <c r="G9" s="57">
        <v>412.48977966000001</v>
      </c>
      <c r="H9" s="77"/>
      <c r="I9" s="57"/>
      <c r="J9" s="79"/>
    </row>
    <row r="10" spans="1:11" x14ac:dyDescent="0.25">
      <c r="C10" s="49" t="s">
        <v>123</v>
      </c>
      <c r="D10" s="57">
        <v>40.655159159999997</v>
      </c>
      <c r="E10" s="57">
        <v>337.28166742999997</v>
      </c>
      <c r="F10" s="57">
        <v>40.292069580000003</v>
      </c>
      <c r="G10" s="57">
        <v>418.22889616999998</v>
      </c>
      <c r="H10" s="77"/>
      <c r="I10" s="57"/>
      <c r="J10" s="79"/>
    </row>
    <row r="11" spans="1:11" x14ac:dyDescent="0.25">
      <c r="C11" s="49" t="s">
        <v>124</v>
      </c>
      <c r="D11" s="57">
        <v>46.228266310000009</v>
      </c>
      <c r="E11" s="57">
        <v>347.85762124999997</v>
      </c>
      <c r="F11" s="57">
        <v>37.449276619999999</v>
      </c>
      <c r="G11" s="57">
        <v>431.53516417999992</v>
      </c>
      <c r="H11" s="77"/>
      <c r="I11" s="57"/>
      <c r="J11" s="79"/>
    </row>
    <row r="12" spans="1:11" x14ac:dyDescent="0.25">
      <c r="C12" s="49" t="s">
        <v>125</v>
      </c>
      <c r="D12" s="57">
        <v>96.370574300000001</v>
      </c>
      <c r="E12" s="57">
        <v>329.98823204999997</v>
      </c>
      <c r="F12" s="57">
        <v>33.16952474</v>
      </c>
      <c r="G12" s="57">
        <v>459.52833108999994</v>
      </c>
      <c r="H12" s="77"/>
      <c r="I12" s="57"/>
      <c r="J12" s="79"/>
      <c r="K12" s="87"/>
    </row>
    <row r="13" spans="1:11" x14ac:dyDescent="0.25">
      <c r="C13" s="49" t="s">
        <v>126</v>
      </c>
      <c r="D13" s="57">
        <v>147.92090756999997</v>
      </c>
      <c r="E13" s="57">
        <v>242.00028573</v>
      </c>
      <c r="F13" s="57">
        <v>38.673119250000006</v>
      </c>
      <c r="G13" s="57">
        <v>428.59431254999998</v>
      </c>
      <c r="H13" s="77"/>
      <c r="J13" s="79"/>
      <c r="K13" s="87"/>
    </row>
    <row r="14" spans="1:11" x14ac:dyDescent="0.25">
      <c r="C14" s="49" t="s">
        <v>127</v>
      </c>
      <c r="D14" s="57">
        <v>67.989202579999997</v>
      </c>
      <c r="E14" s="57">
        <v>342.45723853999999</v>
      </c>
      <c r="F14" s="57">
        <v>47.962103499999998</v>
      </c>
      <c r="G14" s="57">
        <v>458.40854461999999</v>
      </c>
      <c r="H14" s="77"/>
      <c r="J14" s="79"/>
    </row>
    <row r="15" spans="1:11" x14ac:dyDescent="0.25">
      <c r="C15" s="49" t="s">
        <v>128</v>
      </c>
      <c r="D15" s="57">
        <v>73.280761079999991</v>
      </c>
      <c r="E15" s="57">
        <v>332.71850293</v>
      </c>
      <c r="F15" s="57">
        <v>40.94660669000001</v>
      </c>
      <c r="G15" s="57">
        <v>446.9458707</v>
      </c>
      <c r="H15" s="77"/>
      <c r="J15" s="79"/>
      <c r="K15" s="87"/>
    </row>
    <row r="16" spans="1:11" x14ac:dyDescent="0.25">
      <c r="C16" s="49" t="s">
        <v>129</v>
      </c>
      <c r="D16" s="57">
        <v>43.510218710000011</v>
      </c>
      <c r="E16" s="57">
        <v>353.12545080000007</v>
      </c>
      <c r="F16" s="57">
        <v>35.437558010000004</v>
      </c>
      <c r="G16" s="57">
        <v>432.07322752000005</v>
      </c>
      <c r="H16" s="77"/>
      <c r="J16" s="79"/>
      <c r="K16" s="87"/>
    </row>
    <row r="17" spans="1:14" x14ac:dyDescent="0.25">
      <c r="C17" s="49" t="s">
        <v>130</v>
      </c>
      <c r="D17" s="57">
        <v>56.952460311000003</v>
      </c>
      <c r="E17" s="57">
        <v>341.11878116999992</v>
      </c>
      <c r="F17" s="57">
        <v>56.236020710000005</v>
      </c>
      <c r="G17" s="57">
        <v>454.30726219099989</v>
      </c>
      <c r="H17" s="77"/>
      <c r="J17" s="79"/>
      <c r="K17" s="87"/>
    </row>
    <row r="18" spans="1:14" x14ac:dyDescent="0.25">
      <c r="C18" s="49" t="s">
        <v>131</v>
      </c>
      <c r="D18" s="57">
        <v>51.342162830000007</v>
      </c>
      <c r="E18" s="57">
        <v>362.82405426999998</v>
      </c>
      <c r="F18" s="57">
        <v>50.460235119999993</v>
      </c>
      <c r="G18" s="57">
        <v>464.62645221999998</v>
      </c>
      <c r="H18" s="77"/>
      <c r="J18" s="79"/>
      <c r="K18" s="87"/>
    </row>
    <row r="19" spans="1:14" x14ac:dyDescent="0.25">
      <c r="C19" s="49" t="s">
        <v>132</v>
      </c>
      <c r="D19" s="57">
        <v>42.017154250000004</v>
      </c>
      <c r="E19" s="57">
        <v>347.03035349000004</v>
      </c>
      <c r="F19" s="57">
        <v>44.378331700000004</v>
      </c>
      <c r="G19" s="57">
        <v>433.42583944</v>
      </c>
      <c r="H19" s="77"/>
      <c r="J19" s="79"/>
      <c r="K19" s="87"/>
    </row>
    <row r="20" spans="1:14" x14ac:dyDescent="0.25">
      <c r="C20" s="49" t="s">
        <v>133</v>
      </c>
      <c r="D20" s="57">
        <v>33.296739769999995</v>
      </c>
      <c r="E20" s="57">
        <v>363.07218472000005</v>
      </c>
      <c r="F20" s="57">
        <v>54.487881799999997</v>
      </c>
      <c r="G20" s="57">
        <v>450.85680629000001</v>
      </c>
      <c r="H20" s="77"/>
      <c r="J20" s="79"/>
      <c r="K20" s="87"/>
    </row>
    <row r="21" spans="1:14" x14ac:dyDescent="0.25">
      <c r="C21" s="49" t="s">
        <v>134</v>
      </c>
      <c r="D21" s="57">
        <v>27.847087360000003</v>
      </c>
      <c r="E21" s="57">
        <v>347.08088695999999</v>
      </c>
      <c r="F21" s="57">
        <v>69.374597429999994</v>
      </c>
      <c r="G21" s="57">
        <v>444.30257174999997</v>
      </c>
      <c r="H21" s="77"/>
      <c r="J21" s="79"/>
      <c r="K21" s="87"/>
    </row>
    <row r="22" spans="1:14" x14ac:dyDescent="0.25">
      <c r="C22" s="49" t="s">
        <v>135</v>
      </c>
      <c r="D22" s="57">
        <v>42.808510910000003</v>
      </c>
      <c r="E22" s="57">
        <v>361.23022383</v>
      </c>
      <c r="F22" s="57">
        <v>69.539936940000018</v>
      </c>
      <c r="G22" s="57">
        <v>473.57867168000001</v>
      </c>
      <c r="H22" s="77"/>
      <c r="J22" s="79"/>
      <c r="K22" s="87"/>
    </row>
    <row r="23" spans="1:14" x14ac:dyDescent="0.25">
      <c r="C23" s="49" t="s">
        <v>136</v>
      </c>
      <c r="D23" s="57">
        <v>42.071873930000017</v>
      </c>
      <c r="E23" s="57">
        <v>383.19461092000006</v>
      </c>
      <c r="F23" s="57">
        <v>26.517187119999971</v>
      </c>
      <c r="G23" s="57">
        <v>451.78367197000006</v>
      </c>
      <c r="H23" s="77"/>
      <c r="J23" s="79"/>
      <c r="K23" s="87"/>
    </row>
    <row r="24" spans="1:14" x14ac:dyDescent="0.25">
      <c r="C24" s="49" t="s">
        <v>137</v>
      </c>
      <c r="D24" s="57">
        <v>53.211751370000002</v>
      </c>
      <c r="E24" s="57">
        <v>368.71995583000006</v>
      </c>
      <c r="F24" s="57">
        <v>60.35231706999997</v>
      </c>
      <c r="G24" s="57">
        <v>482.28402427000003</v>
      </c>
      <c r="H24" s="77"/>
      <c r="J24" s="79"/>
      <c r="K24" s="87"/>
    </row>
    <row r="25" spans="1:14" x14ac:dyDescent="0.25">
      <c r="C25" s="49" t="s">
        <v>150</v>
      </c>
      <c r="D25" s="57">
        <v>101.07688884</v>
      </c>
      <c r="E25" s="57">
        <v>293.36908865000004</v>
      </c>
      <c r="F25" s="57">
        <v>127.31548346999995</v>
      </c>
      <c r="G25" s="57">
        <f>SUM(D25:F25)</f>
        <v>521.76146096000002</v>
      </c>
      <c r="H25" s="77"/>
      <c r="J25" s="79"/>
      <c r="K25" s="87"/>
    </row>
    <row r="27" spans="1:14" x14ac:dyDescent="0.25">
      <c r="A27" s="5"/>
      <c r="B27" s="5"/>
      <c r="C27" s="5"/>
      <c r="D27" s="5"/>
      <c r="E27" s="5"/>
      <c r="F27" s="5"/>
      <c r="G27" s="5"/>
    </row>
    <row r="28" spans="1:14" x14ac:dyDescent="0.25">
      <c r="A28" s="370" t="s">
        <v>157</v>
      </c>
      <c r="B28" s="370"/>
      <c r="C28" s="370"/>
      <c r="D28" s="370"/>
      <c r="E28" s="370"/>
      <c r="F28" s="370"/>
      <c r="G28" s="370"/>
    </row>
    <row r="29" spans="1:14" x14ac:dyDescent="0.25">
      <c r="A29" s="5"/>
      <c r="B29" s="5"/>
      <c r="C29" s="5"/>
      <c r="D29" s="5"/>
      <c r="E29" s="5"/>
      <c r="F29" s="5"/>
      <c r="G29" s="5"/>
    </row>
    <row r="30" spans="1:14" x14ac:dyDescent="0.25">
      <c r="A30" s="369" t="s">
        <v>206</v>
      </c>
      <c r="B30" s="369"/>
      <c r="C30" s="369"/>
      <c r="D30" s="369"/>
      <c r="E30" s="369"/>
      <c r="F30" s="369"/>
      <c r="G30" s="369"/>
    </row>
    <row r="31" spans="1:14" ht="15.75" customHeight="1" x14ac:dyDescent="0.25">
      <c r="A31" s="369"/>
      <c r="B31" s="369"/>
      <c r="C31" s="369"/>
      <c r="D31" s="369"/>
      <c r="E31" s="369"/>
      <c r="F31" s="369"/>
      <c r="G31" s="369"/>
      <c r="M31" s="47"/>
      <c r="N31" s="54"/>
    </row>
    <row r="32" spans="1:14" ht="15.75" customHeight="1" x14ac:dyDescent="0.25">
      <c r="A32" s="50"/>
      <c r="B32" s="50"/>
      <c r="C32" s="50"/>
      <c r="D32" s="50"/>
      <c r="E32" s="50"/>
      <c r="F32" s="50"/>
      <c r="G32" s="50"/>
      <c r="M32" s="47"/>
      <c r="N32" s="54"/>
    </row>
    <row r="33" spans="1:14" ht="15.75" customHeight="1" x14ac:dyDescent="0.25">
      <c r="A33" s="369" t="s">
        <v>207</v>
      </c>
      <c r="B33" s="369"/>
      <c r="C33" s="369"/>
      <c r="D33" s="369"/>
      <c r="E33" s="369"/>
      <c r="F33" s="369"/>
      <c r="G33" s="369"/>
      <c r="M33" s="47"/>
      <c r="N33" s="54"/>
    </row>
    <row r="34" spans="1:14" ht="15.75" customHeight="1" x14ac:dyDescent="0.25">
      <c r="A34" s="369"/>
      <c r="B34" s="369"/>
      <c r="C34" s="369"/>
      <c r="D34" s="369"/>
      <c r="E34" s="369"/>
      <c r="F34" s="369"/>
      <c r="G34" s="369"/>
      <c r="M34" s="47"/>
      <c r="N34" s="54"/>
    </row>
    <row r="35" spans="1:14" x14ac:dyDescent="0.25">
      <c r="A35" s="369"/>
      <c r="B35" s="369"/>
      <c r="C35" s="369"/>
      <c r="D35" s="369"/>
      <c r="E35" s="369"/>
      <c r="F35" s="369"/>
      <c r="G35" s="369"/>
      <c r="M35" s="47"/>
      <c r="N35" s="54"/>
    </row>
    <row r="36" spans="1:14" ht="15.75" customHeight="1" x14ac:dyDescent="0.25">
      <c r="A36" s="369"/>
      <c r="B36" s="369"/>
      <c r="C36" s="369"/>
      <c r="D36" s="369"/>
      <c r="E36" s="369"/>
      <c r="F36" s="369"/>
      <c r="G36" s="369"/>
      <c r="M36" s="47"/>
      <c r="N36" s="54"/>
    </row>
    <row r="37" spans="1:14" x14ac:dyDescent="0.25">
      <c r="M37" s="47"/>
      <c r="N37" s="54"/>
    </row>
    <row r="38" spans="1:14" x14ac:dyDescent="0.25">
      <c r="M38" s="47"/>
      <c r="N38" s="54"/>
    </row>
    <row r="39" spans="1:14" x14ac:dyDescent="0.25">
      <c r="A39" s="50"/>
      <c r="M39" s="47"/>
      <c r="N39" s="54"/>
    </row>
    <row r="40" spans="1:14" x14ac:dyDescent="0.25">
      <c r="A40" s="44"/>
      <c r="M40" s="47"/>
      <c r="N40" s="54"/>
    </row>
    <row r="41" spans="1:14" x14ac:dyDescent="0.25">
      <c r="A41" s="44"/>
      <c r="B41" s="5"/>
      <c r="D41" s="5"/>
      <c r="E41" s="5"/>
      <c r="F41" s="5"/>
      <c r="G41" s="5"/>
      <c r="M41" s="47"/>
      <c r="N41" s="54"/>
    </row>
    <row r="42" spans="1:14" ht="15.75" customHeight="1" x14ac:dyDescent="0.25">
      <c r="A42" s="44"/>
      <c r="B42" s="31"/>
      <c r="C42" s="5"/>
      <c r="D42" s="31"/>
      <c r="E42" s="31"/>
      <c r="F42" s="31"/>
      <c r="G42" s="31"/>
      <c r="M42" s="47"/>
      <c r="N42" s="54"/>
    </row>
    <row r="43" spans="1:14" x14ac:dyDescent="0.25">
      <c r="B43" s="31"/>
      <c r="C43" s="31"/>
      <c r="D43" s="31"/>
      <c r="E43" s="31"/>
      <c r="F43" s="31"/>
      <c r="G43" s="31"/>
      <c r="M43" s="47"/>
      <c r="N43" s="54"/>
    </row>
    <row r="44" spans="1:14" x14ac:dyDescent="0.25">
      <c r="C44" s="31"/>
      <c r="M44" s="47"/>
    </row>
    <row r="45" spans="1:14" x14ac:dyDescent="0.25">
      <c r="I45" s="5"/>
    </row>
    <row r="48" spans="1:14" x14ac:dyDescent="0.25">
      <c r="H48" s="5"/>
    </row>
    <row r="52" spans="3:7" x14ac:dyDescent="0.25">
      <c r="C52" s="49"/>
      <c r="D52" s="88"/>
      <c r="E52" s="88"/>
      <c r="F52" s="88"/>
      <c r="G52" s="88"/>
    </row>
  </sheetData>
  <mergeCells count="5">
    <mergeCell ref="A1:G1"/>
    <mergeCell ref="A3:G3"/>
    <mergeCell ref="A28:G28"/>
    <mergeCell ref="A30:G31"/>
    <mergeCell ref="A33:G36"/>
  </mergeCells>
  <pageMargins left="0.45" right="0.45" top="0.5" bottom="0.5" header="0.3" footer="0.3"/>
  <pageSetup scale="7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2E08-75D7-4522-9096-85F22A0C17B2}">
  <sheetPr>
    <pageSetUpPr fitToPage="1"/>
  </sheetPr>
  <dimension ref="A1:H46"/>
  <sheetViews>
    <sheetView zoomScaleNormal="100" workbookViewId="0">
      <selection sqref="A1:H1"/>
    </sheetView>
  </sheetViews>
  <sheetFormatPr defaultRowHeight="15.75" x14ac:dyDescent="0.25"/>
  <cols>
    <col min="1" max="1" width="55" customWidth="1"/>
    <col min="2" max="2" width="6.25" customWidth="1"/>
    <col min="3" max="4" width="11.875" customWidth="1"/>
    <col min="5" max="5" width="30.25" customWidth="1"/>
    <col min="6" max="8" width="8.25" customWidth="1"/>
  </cols>
  <sheetData>
    <row r="1" spans="1:8" s="1" customFormat="1" ht="26.25" x14ac:dyDescent="0.4">
      <c r="A1" s="367" t="s">
        <v>204</v>
      </c>
      <c r="B1" s="367"/>
      <c r="C1" s="367"/>
      <c r="D1" s="367"/>
      <c r="E1" s="367"/>
      <c r="F1" s="367"/>
      <c r="G1" s="367"/>
      <c r="H1" s="367"/>
    </row>
    <row r="2" spans="1:8" ht="4.5" customHeight="1" x14ac:dyDescent="0.25">
      <c r="A2" s="2"/>
      <c r="B2" s="2"/>
      <c r="C2" s="2"/>
      <c r="D2" s="2"/>
    </row>
    <row r="3" spans="1:8" ht="18.75" x14ac:dyDescent="0.3">
      <c r="A3" s="368" t="s">
        <v>208</v>
      </c>
      <c r="B3" s="368"/>
      <c r="C3" s="368"/>
      <c r="D3" s="368"/>
      <c r="E3" s="368"/>
      <c r="F3" s="368"/>
      <c r="G3" s="368"/>
      <c r="H3" s="368"/>
    </row>
    <row r="5" spans="1:8" x14ac:dyDescent="0.25">
      <c r="C5" s="5" t="s">
        <v>209</v>
      </c>
      <c r="D5" s="5" t="s">
        <v>210</v>
      </c>
      <c r="E5" s="5" t="s">
        <v>211</v>
      </c>
      <c r="F5" s="4" t="s">
        <v>136</v>
      </c>
      <c r="G5" s="4" t="s">
        <v>137</v>
      </c>
      <c r="H5" s="4" t="s">
        <v>150</v>
      </c>
    </row>
    <row r="6" spans="1:8" x14ac:dyDescent="0.25">
      <c r="C6" s="89" t="s">
        <v>212</v>
      </c>
      <c r="D6" s="89" t="s">
        <v>213</v>
      </c>
      <c r="E6" s="89" t="s">
        <v>214</v>
      </c>
      <c r="F6" s="29">
        <v>85.955779889999988</v>
      </c>
      <c r="G6" s="29">
        <v>89.459087930000024</v>
      </c>
      <c r="H6" s="29">
        <v>68.152985900000004</v>
      </c>
    </row>
    <row r="7" spans="1:8" x14ac:dyDescent="0.25">
      <c r="C7" s="89" t="s">
        <v>212</v>
      </c>
      <c r="D7" s="89" t="s">
        <v>213</v>
      </c>
      <c r="E7" s="89" t="s">
        <v>215</v>
      </c>
      <c r="F7" s="29">
        <v>31.655088880000001</v>
      </c>
      <c r="G7" s="29">
        <v>25.368092000000001</v>
      </c>
      <c r="H7" s="29">
        <v>15.92375904</v>
      </c>
    </row>
    <row r="8" spans="1:8" x14ac:dyDescent="0.25">
      <c r="C8" s="89" t="s">
        <v>212</v>
      </c>
      <c r="D8" s="89" t="s">
        <v>213</v>
      </c>
      <c r="E8" s="89" t="s">
        <v>216</v>
      </c>
      <c r="F8" s="29">
        <v>47.633797000000001</v>
      </c>
      <c r="G8" s="29">
        <v>46.440869999999997</v>
      </c>
      <c r="H8" s="29">
        <v>45.719878000000001</v>
      </c>
    </row>
    <row r="9" spans="1:8" x14ac:dyDescent="0.25">
      <c r="C9" s="89" t="s">
        <v>217</v>
      </c>
      <c r="D9" s="89" t="s">
        <v>213</v>
      </c>
      <c r="E9" s="89" t="s">
        <v>216</v>
      </c>
      <c r="F9" s="29">
        <v>247.17660868000002</v>
      </c>
      <c r="G9" s="29">
        <v>240.38609427</v>
      </c>
      <c r="H9" s="29">
        <v>252.89007516999999</v>
      </c>
    </row>
    <row r="10" spans="1:8" x14ac:dyDescent="0.25">
      <c r="C10" s="89" t="s">
        <v>217</v>
      </c>
      <c r="D10" s="89" t="s">
        <v>213</v>
      </c>
      <c r="E10" s="89" t="s">
        <v>218</v>
      </c>
      <c r="F10" s="29">
        <v>12.845210399999999</v>
      </c>
      <c r="G10" s="29">
        <v>20.277563000000001</v>
      </c>
      <c r="H10" s="29">
        <v>11.759279380000001</v>
      </c>
    </row>
    <row r="11" spans="1:8" x14ac:dyDescent="0.25">
      <c r="C11" s="89" t="s">
        <v>104</v>
      </c>
      <c r="D11" s="89" t="s">
        <v>213</v>
      </c>
      <c r="E11" s="89" t="s">
        <v>214</v>
      </c>
      <c r="F11" s="29">
        <v>0</v>
      </c>
      <c r="G11" s="29">
        <v>0</v>
      </c>
      <c r="H11" s="29">
        <v>419.98974338999983</v>
      </c>
    </row>
    <row r="12" spans="1:8" x14ac:dyDescent="0.25">
      <c r="C12" s="89" t="s">
        <v>104</v>
      </c>
      <c r="D12" s="89" t="s">
        <v>213</v>
      </c>
      <c r="E12" s="89" t="s">
        <v>219</v>
      </c>
      <c r="F12" s="29">
        <v>51.216312029999969</v>
      </c>
      <c r="G12" s="29">
        <v>61.555324899999974</v>
      </c>
      <c r="H12" s="29">
        <v>72.519612100000003</v>
      </c>
    </row>
    <row r="13" spans="1:8" x14ac:dyDescent="0.25">
      <c r="C13" s="89" t="s">
        <v>104</v>
      </c>
      <c r="D13" s="89" t="s">
        <v>213</v>
      </c>
      <c r="E13" s="89" t="s">
        <v>215</v>
      </c>
      <c r="F13" s="29">
        <v>0</v>
      </c>
      <c r="G13" s="29">
        <v>0</v>
      </c>
      <c r="H13" s="29">
        <v>59.077837389999999</v>
      </c>
    </row>
    <row r="14" spans="1:8" x14ac:dyDescent="0.25">
      <c r="C14" s="89" t="s">
        <v>104</v>
      </c>
      <c r="D14" s="89" t="s">
        <v>213</v>
      </c>
      <c r="E14" s="89" t="s">
        <v>220</v>
      </c>
      <c r="F14" s="29">
        <v>-0.16130100000000003</v>
      </c>
      <c r="G14" s="29">
        <v>0.28586513999999996</v>
      </c>
      <c r="H14" s="29">
        <v>0.85935355999999996</v>
      </c>
    </row>
    <row r="15" spans="1:8" x14ac:dyDescent="0.25">
      <c r="C15" s="89" t="s">
        <v>104</v>
      </c>
      <c r="D15" s="89" t="s">
        <v>213</v>
      </c>
      <c r="E15" s="89" t="s">
        <v>221</v>
      </c>
      <c r="F15" s="29">
        <v>-18.597301980000001</v>
      </c>
      <c r="G15" s="29">
        <v>-0.63748889000000064</v>
      </c>
      <c r="H15" s="29">
        <v>11.00418546</v>
      </c>
    </row>
    <row r="16" spans="1:8" x14ac:dyDescent="0.25">
      <c r="C16" s="89" t="s">
        <v>104</v>
      </c>
      <c r="D16" s="89" t="s">
        <v>213</v>
      </c>
      <c r="E16" s="89" t="s">
        <v>222</v>
      </c>
      <c r="F16" s="29">
        <v>-8.0916802099999998</v>
      </c>
      <c r="G16" s="29">
        <v>-3.0659424100000003</v>
      </c>
      <c r="H16" s="29">
        <v>1.7531439600000001</v>
      </c>
    </row>
    <row r="17" spans="1:8" x14ac:dyDescent="0.25">
      <c r="C17" s="89" t="s">
        <v>104</v>
      </c>
      <c r="D17" s="89" t="s">
        <v>213</v>
      </c>
      <c r="E17" s="89" t="s">
        <v>223</v>
      </c>
      <c r="F17" s="29">
        <v>2.1511582799999998</v>
      </c>
      <c r="G17" s="29">
        <v>2.21455833</v>
      </c>
      <c r="H17" s="29">
        <v>3.2691775400000007</v>
      </c>
    </row>
    <row r="18" spans="1:8" x14ac:dyDescent="0.25">
      <c r="C18" s="89" t="s">
        <v>217</v>
      </c>
      <c r="D18" s="89" t="s">
        <v>224</v>
      </c>
      <c r="E18" s="89" t="s">
        <v>214</v>
      </c>
      <c r="F18" s="29">
        <v>314.21615337000003</v>
      </c>
      <c r="G18" s="29">
        <v>331.69740499</v>
      </c>
      <c r="H18" s="29">
        <v>0</v>
      </c>
    </row>
    <row r="19" spans="1:8" x14ac:dyDescent="0.25">
      <c r="C19" s="89" t="s">
        <v>217</v>
      </c>
      <c r="D19" s="89" t="s">
        <v>224</v>
      </c>
      <c r="E19" s="89" t="s">
        <v>215</v>
      </c>
      <c r="F19" s="29">
        <v>70.453710260000008</v>
      </c>
      <c r="G19" s="29">
        <v>85.058667830000005</v>
      </c>
      <c r="H19" s="29">
        <v>0</v>
      </c>
    </row>
    <row r="20" spans="1:8" x14ac:dyDescent="0.25">
      <c r="C20" s="89" t="s">
        <v>217</v>
      </c>
      <c r="D20" s="89" t="s">
        <v>224</v>
      </c>
      <c r="E20" s="89" t="s">
        <v>225</v>
      </c>
      <c r="F20" s="29"/>
      <c r="G20" s="29"/>
      <c r="H20" s="29">
        <v>-356.15756993000002</v>
      </c>
    </row>
    <row r="21" spans="1:8" x14ac:dyDescent="0.25">
      <c r="C21" s="89" t="s">
        <v>217</v>
      </c>
      <c r="D21" s="89" t="s">
        <v>224</v>
      </c>
      <c r="E21" s="89" t="s">
        <v>226</v>
      </c>
      <c r="F21" s="29"/>
      <c r="G21" s="29"/>
      <c r="H21" s="29">
        <v>-85</v>
      </c>
    </row>
    <row r="22" spans="1:8" x14ac:dyDescent="0.25">
      <c r="C22" s="89"/>
      <c r="D22" s="89"/>
      <c r="E22" s="89"/>
      <c r="F22" s="29"/>
      <c r="G22" s="29"/>
      <c r="H22" s="29"/>
    </row>
    <row r="23" spans="1:8" x14ac:dyDescent="0.25">
      <c r="C23" s="89" t="s">
        <v>227</v>
      </c>
      <c r="D23" s="89"/>
      <c r="E23" s="62"/>
      <c r="F23" s="90">
        <v>451.78367197</v>
      </c>
      <c r="G23" s="90">
        <v>482.28402426999997</v>
      </c>
      <c r="H23" s="90">
        <v>962.91903088999982</v>
      </c>
    </row>
    <row r="24" spans="1:8" x14ac:dyDescent="0.25">
      <c r="C24" s="89" t="s">
        <v>228</v>
      </c>
      <c r="D24" s="89"/>
      <c r="E24" s="62"/>
      <c r="F24" s="90"/>
      <c r="G24" s="90"/>
      <c r="H24" s="90">
        <v>-441.15756993000002</v>
      </c>
    </row>
    <row r="25" spans="1:8" x14ac:dyDescent="0.25">
      <c r="C25" s="89" t="s">
        <v>229</v>
      </c>
      <c r="D25" s="89"/>
      <c r="E25" s="62"/>
      <c r="F25" s="90">
        <v>451.78367197</v>
      </c>
      <c r="G25" s="90">
        <v>482.28402426999997</v>
      </c>
      <c r="H25" s="90">
        <v>521.76146095999979</v>
      </c>
    </row>
    <row r="26" spans="1:8" ht="15.6" customHeight="1" x14ac:dyDescent="0.25">
      <c r="C26" s="89" t="s">
        <v>230</v>
      </c>
      <c r="D26" s="89"/>
      <c r="E26" s="62"/>
      <c r="F26" s="90">
        <v>70.453710260000008</v>
      </c>
      <c r="G26" s="90">
        <v>85.058667830000005</v>
      </c>
      <c r="H26" s="90">
        <v>85</v>
      </c>
    </row>
    <row r="27" spans="1:8" x14ac:dyDescent="0.25">
      <c r="A27" s="243"/>
      <c r="C27" s="62" t="s">
        <v>231</v>
      </c>
      <c r="D27" s="62"/>
      <c r="E27" s="62"/>
      <c r="F27" s="90">
        <v>314.21615337000003</v>
      </c>
      <c r="G27" s="90">
        <v>331.69740499</v>
      </c>
      <c r="H27" s="90">
        <v>356.15756993000002</v>
      </c>
    </row>
    <row r="28" spans="1:8" ht="15.6" customHeight="1" x14ac:dyDescent="0.25">
      <c r="A28" s="243"/>
      <c r="C28" s="89"/>
      <c r="D28" s="89"/>
      <c r="E28" s="62"/>
      <c r="F28" s="90"/>
      <c r="G28" s="90"/>
      <c r="H28" s="90"/>
    </row>
    <row r="29" spans="1:8" ht="15.75" customHeight="1" x14ac:dyDescent="0.25">
      <c r="A29" s="377" t="s">
        <v>613</v>
      </c>
      <c r="B29" s="377"/>
      <c r="C29" s="377"/>
      <c r="D29" s="377"/>
      <c r="E29" s="377"/>
      <c r="F29" s="377"/>
      <c r="G29" s="377"/>
      <c r="H29" s="377"/>
    </row>
    <row r="30" spans="1:8" x14ac:dyDescent="0.25">
      <c r="A30" s="377"/>
      <c r="B30" s="377"/>
      <c r="C30" s="377"/>
      <c r="D30" s="377"/>
      <c r="E30" s="377"/>
      <c r="F30" s="377"/>
      <c r="G30" s="377"/>
      <c r="H30" s="377"/>
    </row>
    <row r="31" spans="1:8" x14ac:dyDescent="0.25">
      <c r="A31" s="243"/>
      <c r="C31" s="243"/>
      <c r="D31" s="243"/>
      <c r="E31" s="243"/>
      <c r="F31" s="243"/>
      <c r="G31" s="243"/>
      <c r="H31" s="243"/>
    </row>
    <row r="32" spans="1:8" ht="15.6" customHeight="1" x14ac:dyDescent="0.25">
      <c r="A32" s="378" t="s">
        <v>614</v>
      </c>
      <c r="B32" s="378"/>
      <c r="C32" s="378"/>
      <c r="D32" s="378"/>
      <c r="E32" s="378"/>
      <c r="F32" s="378"/>
      <c r="G32" s="378"/>
      <c r="H32" s="378"/>
    </row>
    <row r="33" spans="1:8" ht="15.75" customHeight="1" x14ac:dyDescent="0.25">
      <c r="A33" s="378"/>
      <c r="B33" s="378"/>
      <c r="C33" s="378"/>
      <c r="D33" s="378"/>
      <c r="E33" s="378"/>
      <c r="F33" s="378"/>
      <c r="G33" s="378"/>
      <c r="H33" s="378"/>
    </row>
    <row r="34" spans="1:8" ht="15.75" customHeight="1" x14ac:dyDescent="0.25">
      <c r="A34" s="378"/>
      <c r="B34" s="378"/>
      <c r="C34" s="378"/>
      <c r="D34" s="378"/>
      <c r="E34" s="378"/>
      <c r="F34" s="378"/>
      <c r="G34" s="378"/>
      <c r="H34" s="378"/>
    </row>
    <row r="35" spans="1:8" ht="15.75" customHeight="1" x14ac:dyDescent="0.25">
      <c r="A35" s="241"/>
      <c r="B35" s="241"/>
      <c r="C35" s="241"/>
      <c r="D35" s="241"/>
      <c r="E35" s="241"/>
      <c r="F35" s="241"/>
      <c r="G35" s="241"/>
      <c r="H35" s="241"/>
    </row>
    <row r="36" spans="1:8" ht="15.75" customHeight="1" x14ac:dyDescent="0.25">
      <c r="A36" s="242" t="s">
        <v>157</v>
      </c>
      <c r="B36" s="242"/>
      <c r="C36" s="255"/>
      <c r="D36" s="255"/>
      <c r="E36" s="255"/>
      <c r="F36" s="255"/>
      <c r="G36" s="255"/>
      <c r="H36" s="255"/>
    </row>
    <row r="37" spans="1:8" ht="15.75" customHeight="1" x14ac:dyDescent="0.25">
      <c r="A37" s="379" t="s">
        <v>615</v>
      </c>
      <c r="B37" s="379"/>
      <c r="C37" s="379"/>
      <c r="D37" s="379"/>
      <c r="E37" s="379"/>
      <c r="F37" s="379"/>
      <c r="G37" s="379"/>
      <c r="H37" s="379"/>
    </row>
    <row r="38" spans="1:8" ht="15.75" customHeight="1" x14ac:dyDescent="0.25">
      <c r="A38" s="377"/>
      <c r="B38" s="377"/>
      <c r="C38" s="377"/>
      <c r="D38" s="377"/>
      <c r="E38" s="377"/>
      <c r="F38" s="377"/>
      <c r="G38" s="377"/>
      <c r="H38" s="377"/>
    </row>
    <row r="39" spans="1:8" ht="15.75" customHeight="1" x14ac:dyDescent="0.25">
      <c r="A39" s="377"/>
      <c r="B39" s="377"/>
      <c r="C39" s="377"/>
      <c r="D39" s="377"/>
      <c r="E39" s="377"/>
      <c r="F39" s="377"/>
      <c r="G39" s="377"/>
      <c r="H39" s="377"/>
    </row>
    <row r="40" spans="1:8" ht="15.75" customHeight="1" x14ac:dyDescent="0.25">
      <c r="A40" s="377"/>
      <c r="B40" s="377"/>
      <c r="C40" s="377"/>
      <c r="D40" s="377"/>
      <c r="E40" s="377"/>
      <c r="F40" s="377"/>
      <c r="G40" s="377"/>
      <c r="H40" s="377"/>
    </row>
    <row r="41" spans="1:8" ht="15.75" customHeight="1" x14ac:dyDescent="0.25">
      <c r="A41" s="31"/>
      <c r="B41" s="31"/>
      <c r="C41" s="92"/>
      <c r="D41" s="92"/>
      <c r="E41" s="92"/>
      <c r="F41" s="92"/>
      <c r="G41" s="92"/>
      <c r="H41" s="92"/>
    </row>
    <row r="42" spans="1:8" ht="15.75" customHeight="1" x14ac:dyDescent="0.25">
      <c r="A42" s="50"/>
      <c r="B42" s="50"/>
      <c r="C42" s="50"/>
      <c r="D42" s="50"/>
      <c r="E42" s="50"/>
      <c r="F42" s="50"/>
      <c r="G42" s="31"/>
      <c r="H42" s="31"/>
    </row>
    <row r="43" spans="1:8" x14ac:dyDescent="0.25">
      <c r="A43" s="50"/>
      <c r="B43" s="50"/>
      <c r="C43" s="50"/>
      <c r="D43" s="50"/>
      <c r="E43" s="50"/>
      <c r="F43" s="50"/>
      <c r="G43" s="31"/>
      <c r="H43" s="31"/>
    </row>
    <row r="44" spans="1:8" x14ac:dyDescent="0.25">
      <c r="C44" s="31"/>
      <c r="D44" s="31"/>
      <c r="E44" s="31"/>
      <c r="F44" s="31"/>
      <c r="G44" s="31"/>
      <c r="H44" s="31"/>
    </row>
    <row r="45" spans="1:8" ht="15.75" customHeight="1" x14ac:dyDescent="0.25">
      <c r="B45" s="31"/>
    </row>
    <row r="46" spans="1:8" x14ac:dyDescent="0.25">
      <c r="B46" s="31"/>
    </row>
  </sheetData>
  <mergeCells count="5">
    <mergeCell ref="A29:H30"/>
    <mergeCell ref="A32:H34"/>
    <mergeCell ref="A37:H40"/>
    <mergeCell ref="A1:H1"/>
    <mergeCell ref="A3:H3"/>
  </mergeCells>
  <pageMargins left="0.45" right="0.45" top="0.5" bottom="0.5" header="0.3" footer="0.3"/>
  <pageSetup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C5168-72A3-4080-B912-1E88F35590B7}">
  <sheetPr>
    <pageSetUpPr fitToPage="1"/>
  </sheetPr>
  <dimension ref="A1:X51"/>
  <sheetViews>
    <sheetView zoomScaleNormal="100" workbookViewId="0">
      <selection sqref="A1:I1"/>
    </sheetView>
  </sheetViews>
  <sheetFormatPr defaultColWidth="8.625" defaultRowHeight="15" x14ac:dyDescent="0.25"/>
  <cols>
    <col min="1" max="1" width="16.75" style="95" customWidth="1"/>
    <col min="2" max="2" width="10.125" style="95" customWidth="1"/>
    <col min="3" max="3" width="7.625" style="95" customWidth="1"/>
    <col min="4" max="4" width="56.25" style="95" customWidth="1"/>
    <col min="5" max="5" width="8.125" style="95" customWidth="1"/>
    <col min="6" max="6" width="11.875" style="95" customWidth="1"/>
    <col min="7" max="9" width="9.75" style="95" customWidth="1"/>
    <col min="10" max="10" width="8.625" style="95"/>
    <col min="11" max="11" width="10.875" style="95" bestFit="1" customWidth="1"/>
    <col min="12" max="16384" width="8.625" style="95"/>
  </cols>
  <sheetData>
    <row r="1" spans="1:13" s="93" customFormat="1" ht="26.25" x14ac:dyDescent="0.4">
      <c r="A1" s="380" t="s">
        <v>232</v>
      </c>
      <c r="B1" s="380"/>
      <c r="C1" s="380"/>
      <c r="D1" s="380"/>
      <c r="E1" s="380"/>
      <c r="F1" s="380"/>
      <c r="G1" s="380"/>
      <c r="H1" s="380"/>
      <c r="I1" s="380"/>
    </row>
    <row r="2" spans="1:13" ht="4.5" customHeight="1" x14ac:dyDescent="0.25">
      <c r="A2" s="94"/>
      <c r="B2" s="94"/>
      <c r="C2" s="94"/>
      <c r="D2" s="94"/>
    </row>
    <row r="3" spans="1:13" ht="18.75" x14ac:dyDescent="0.3">
      <c r="A3" s="381" t="s">
        <v>205</v>
      </c>
      <c r="B3" s="381"/>
      <c r="C3" s="381"/>
      <c r="D3" s="381"/>
      <c r="E3" s="381"/>
      <c r="F3" s="381"/>
      <c r="G3" s="381"/>
      <c r="H3" s="381"/>
      <c r="I3" s="381"/>
    </row>
    <row r="4" spans="1:13" ht="15.75" x14ac:dyDescent="0.25">
      <c r="A4" s="302"/>
      <c r="B4" s="302"/>
      <c r="C4" s="302"/>
      <c r="D4" s="302"/>
      <c r="E4" s="302"/>
      <c r="F4" s="302"/>
      <c r="G4" s="302"/>
      <c r="H4" s="302"/>
      <c r="I4" s="302"/>
    </row>
    <row r="5" spans="1:13" ht="15.75" x14ac:dyDescent="0.25">
      <c r="A5" s="302"/>
      <c r="B5" s="302"/>
      <c r="C5" s="302"/>
      <c r="D5" s="302"/>
      <c r="E5" s="302"/>
      <c r="F5" s="96" t="s">
        <v>116</v>
      </c>
      <c r="G5" s="97" t="s">
        <v>233</v>
      </c>
      <c r="H5" s="97" t="s">
        <v>234</v>
      </c>
      <c r="I5" s="97" t="s">
        <v>71</v>
      </c>
      <c r="J5" s="303"/>
      <c r="L5" s="303"/>
    </row>
    <row r="6" spans="1:13" ht="15.75" x14ac:dyDescent="0.25">
      <c r="A6" s="302"/>
      <c r="B6" s="302"/>
      <c r="C6" s="302"/>
      <c r="D6" s="302"/>
      <c r="E6" s="302"/>
      <c r="F6" s="304" t="s">
        <v>119</v>
      </c>
      <c r="G6" s="305">
        <v>189.54964774999999</v>
      </c>
      <c r="H6" s="305">
        <v>28.000554000000001</v>
      </c>
      <c r="I6" s="305">
        <v>217.55020174999999</v>
      </c>
      <c r="J6" s="306"/>
      <c r="L6" s="306"/>
      <c r="M6" s="306"/>
    </row>
    <row r="7" spans="1:13" ht="15.75" x14ac:dyDescent="0.25">
      <c r="A7" s="302"/>
      <c r="B7" s="302"/>
      <c r="C7" s="302"/>
      <c r="D7" s="302"/>
      <c r="E7" s="302"/>
      <c r="F7" s="304" t="s">
        <v>120</v>
      </c>
      <c r="G7" s="305">
        <v>188.76964842999999</v>
      </c>
      <c r="H7" s="305">
        <v>20.154659899999999</v>
      </c>
      <c r="I7" s="305">
        <v>208.92430832999997</v>
      </c>
      <c r="J7" s="306"/>
      <c r="L7" s="306"/>
      <c r="M7" s="307"/>
    </row>
    <row r="8" spans="1:13" ht="15.75" x14ac:dyDescent="0.25">
      <c r="A8" s="302"/>
      <c r="B8" s="302"/>
      <c r="C8" s="302"/>
      <c r="D8" s="302"/>
      <c r="E8" s="302"/>
      <c r="F8" s="304" t="s">
        <v>121</v>
      </c>
      <c r="G8" s="305">
        <v>188.15202704000004</v>
      </c>
      <c r="H8" s="305">
        <v>16.50538925</v>
      </c>
      <c r="I8" s="305">
        <v>204.65741629000004</v>
      </c>
      <c r="J8" s="306"/>
      <c r="L8" s="306"/>
      <c r="M8" s="307"/>
    </row>
    <row r="9" spans="1:13" ht="15.75" x14ac:dyDescent="0.25">
      <c r="A9" s="302"/>
      <c r="B9" s="302"/>
      <c r="C9" s="302"/>
      <c r="D9" s="302"/>
      <c r="E9" s="302"/>
      <c r="F9" s="304" t="s">
        <v>122</v>
      </c>
      <c r="G9" s="305">
        <v>185.70631471999999</v>
      </c>
      <c r="H9" s="305">
        <v>27.939128069999999</v>
      </c>
      <c r="I9" s="305">
        <v>213.64544279</v>
      </c>
      <c r="J9" s="306"/>
      <c r="L9" s="306"/>
      <c r="M9" s="307"/>
    </row>
    <row r="10" spans="1:13" ht="15.75" x14ac:dyDescent="0.25">
      <c r="A10" s="302"/>
      <c r="B10" s="302"/>
      <c r="C10" s="302"/>
      <c r="D10" s="302"/>
      <c r="E10" s="302"/>
      <c r="F10" s="304" t="s">
        <v>123</v>
      </c>
      <c r="G10" s="305">
        <v>176.19835732000001</v>
      </c>
      <c r="H10" s="305">
        <v>15.64058056</v>
      </c>
      <c r="I10" s="305">
        <v>191.83893788</v>
      </c>
      <c r="J10" s="306"/>
      <c r="L10" s="306"/>
      <c r="M10" s="307"/>
    </row>
    <row r="11" spans="1:13" ht="15.75" x14ac:dyDescent="0.25">
      <c r="A11" s="302"/>
      <c r="B11" s="302"/>
      <c r="C11" s="302"/>
      <c r="D11" s="302"/>
      <c r="E11" s="302"/>
      <c r="F11" s="304" t="s">
        <v>124</v>
      </c>
      <c r="G11" s="305">
        <v>192.14178006</v>
      </c>
      <c r="H11" s="305">
        <v>6.3630831699999995</v>
      </c>
      <c r="I11" s="305">
        <v>198.50486323000001</v>
      </c>
      <c r="J11" s="306"/>
      <c r="L11" s="306"/>
      <c r="M11" s="307"/>
    </row>
    <row r="12" spans="1:13" ht="15.75" x14ac:dyDescent="0.25">
      <c r="A12" s="302"/>
      <c r="B12" s="302"/>
      <c r="C12" s="302"/>
      <c r="D12" s="302"/>
      <c r="E12" s="302"/>
      <c r="F12" s="304" t="s">
        <v>125</v>
      </c>
      <c r="G12" s="305">
        <v>212.14307817</v>
      </c>
      <c r="H12" s="305">
        <v>10.658897700000001</v>
      </c>
      <c r="I12" s="305">
        <v>222.80197587000001</v>
      </c>
      <c r="J12" s="306"/>
      <c r="L12" s="306"/>
      <c r="M12" s="307"/>
    </row>
    <row r="13" spans="1:13" ht="15.75" x14ac:dyDescent="0.25">
      <c r="A13" s="302"/>
      <c r="B13" s="302"/>
      <c r="C13" s="302"/>
      <c r="D13" s="302"/>
      <c r="E13" s="302"/>
      <c r="F13" s="304" t="s">
        <v>126</v>
      </c>
      <c r="G13" s="305">
        <v>226.52441583000001</v>
      </c>
      <c r="H13" s="305">
        <v>11.10704932</v>
      </c>
      <c r="I13" s="305">
        <v>237.63146515</v>
      </c>
      <c r="J13" s="306"/>
      <c r="L13" s="306"/>
      <c r="M13" s="307"/>
    </row>
    <row r="14" spans="1:13" ht="15.75" x14ac:dyDescent="0.25">
      <c r="A14" s="302"/>
      <c r="B14" s="302"/>
      <c r="C14" s="302"/>
      <c r="D14" s="302"/>
      <c r="E14" s="302"/>
      <c r="F14" s="304" t="s">
        <v>127</v>
      </c>
      <c r="G14" s="305">
        <v>258.04842086999997</v>
      </c>
      <c r="H14" s="305">
        <v>14.41388203</v>
      </c>
      <c r="I14" s="305">
        <v>272.4623029</v>
      </c>
      <c r="J14" s="306"/>
      <c r="L14" s="306"/>
      <c r="M14" s="307"/>
    </row>
    <row r="15" spans="1:13" ht="15.75" x14ac:dyDescent="0.25">
      <c r="A15" s="302"/>
      <c r="B15" s="302"/>
      <c r="C15" s="302"/>
      <c r="D15" s="302"/>
      <c r="E15" s="302"/>
      <c r="F15" s="304" t="s">
        <v>128</v>
      </c>
      <c r="G15" s="305">
        <v>337.0073165</v>
      </c>
      <c r="H15" s="305">
        <v>14.470415000000003</v>
      </c>
      <c r="I15" s="305">
        <v>351.4777315</v>
      </c>
      <c r="J15" s="306"/>
      <c r="L15" s="306"/>
      <c r="M15" s="307"/>
    </row>
    <row r="16" spans="1:13" ht="15.75" x14ac:dyDescent="0.25">
      <c r="A16" s="302"/>
      <c r="B16" s="302"/>
      <c r="C16" s="302"/>
      <c r="D16" s="302"/>
      <c r="E16" s="302"/>
      <c r="F16" s="304" t="s">
        <v>129</v>
      </c>
      <c r="G16" s="305">
        <v>307.19436444999997</v>
      </c>
      <c r="H16" s="305">
        <v>10.680224620000001</v>
      </c>
      <c r="I16" s="305">
        <v>317.87458906999996</v>
      </c>
      <c r="J16" s="306"/>
      <c r="L16" s="306"/>
      <c r="M16" s="307"/>
    </row>
    <row r="17" spans="1:14" ht="15.75" x14ac:dyDescent="0.25">
      <c r="A17" s="302"/>
      <c r="B17" s="302"/>
      <c r="C17" s="302"/>
      <c r="D17" s="302"/>
      <c r="E17" s="302"/>
      <c r="F17" s="304" t="s">
        <v>130</v>
      </c>
      <c r="G17" s="305">
        <v>281.00164754000002</v>
      </c>
      <c r="H17" s="305">
        <v>13.077806839999999</v>
      </c>
      <c r="I17" s="305">
        <v>294.07945438000002</v>
      </c>
      <c r="J17" s="306"/>
      <c r="L17" s="306"/>
      <c r="M17" s="307"/>
    </row>
    <row r="18" spans="1:14" ht="15.75" x14ac:dyDescent="0.25">
      <c r="A18" s="302"/>
      <c r="B18" s="302"/>
      <c r="C18" s="302"/>
      <c r="D18" s="302"/>
      <c r="E18" s="302"/>
      <c r="F18" s="304" t="s">
        <v>131</v>
      </c>
      <c r="G18" s="305">
        <v>313.95190242999996</v>
      </c>
      <c r="H18" s="305">
        <v>16.045491829999996</v>
      </c>
      <c r="I18" s="305">
        <v>329.99739425999996</v>
      </c>
      <c r="J18" s="306"/>
      <c r="L18" s="306"/>
      <c r="M18" s="307"/>
    </row>
    <row r="19" spans="1:14" ht="15.75" x14ac:dyDescent="0.25">
      <c r="A19" s="302"/>
      <c r="B19" s="302"/>
      <c r="C19" s="302"/>
      <c r="D19" s="302"/>
      <c r="E19" s="302"/>
      <c r="F19" s="304" t="s">
        <v>132</v>
      </c>
      <c r="G19" s="305">
        <v>302.20291270999991</v>
      </c>
      <c r="H19" s="305">
        <v>20.341109769999999</v>
      </c>
      <c r="I19" s="305">
        <v>322.54402247999991</v>
      </c>
      <c r="J19" s="306"/>
      <c r="L19" s="306"/>
      <c r="M19" s="307"/>
    </row>
    <row r="20" spans="1:14" ht="15.75" x14ac:dyDescent="0.25">
      <c r="A20" s="302"/>
      <c r="B20" s="302"/>
      <c r="C20" s="302"/>
      <c r="D20" s="302"/>
      <c r="E20" s="302"/>
      <c r="F20" s="304" t="s">
        <v>133</v>
      </c>
      <c r="G20" s="305">
        <v>339.53423673999998</v>
      </c>
      <c r="H20" s="305">
        <v>31.780096479999997</v>
      </c>
      <c r="I20" s="305">
        <v>371.31433321999998</v>
      </c>
      <c r="J20" s="306"/>
      <c r="L20" s="306"/>
      <c r="M20" s="308"/>
    </row>
    <row r="21" spans="1:14" ht="15.75" x14ac:dyDescent="0.25">
      <c r="A21" s="302"/>
      <c r="B21" s="302"/>
      <c r="C21" s="302"/>
      <c r="D21" s="302"/>
      <c r="E21" s="302"/>
      <c r="F21" s="304" t="s">
        <v>134</v>
      </c>
      <c r="G21" s="305">
        <v>352.16219222999996</v>
      </c>
      <c r="H21" s="305">
        <v>27.976032250000003</v>
      </c>
      <c r="I21" s="305">
        <v>380.13822447999996</v>
      </c>
      <c r="J21" s="306"/>
      <c r="L21" s="306"/>
      <c r="M21" s="308"/>
    </row>
    <row r="22" spans="1:14" ht="15.75" x14ac:dyDescent="0.25">
      <c r="A22" s="302"/>
      <c r="B22" s="302"/>
      <c r="C22" s="302"/>
      <c r="D22" s="302"/>
      <c r="E22" s="302"/>
      <c r="F22" s="304" t="s">
        <v>135</v>
      </c>
      <c r="G22" s="305">
        <v>369.78370434999994</v>
      </c>
      <c r="H22" s="305">
        <v>23.101867719999998</v>
      </c>
      <c r="I22" s="305">
        <v>392.88557206999991</v>
      </c>
      <c r="J22" s="306"/>
      <c r="L22" s="306"/>
      <c r="M22" s="308"/>
    </row>
    <row r="23" spans="1:14" ht="15.75" x14ac:dyDescent="0.25">
      <c r="A23" s="302"/>
      <c r="B23" s="302"/>
      <c r="C23" s="302"/>
      <c r="D23" s="302"/>
      <c r="E23" s="302"/>
      <c r="F23" s="304" t="s">
        <v>136</v>
      </c>
      <c r="G23" s="305">
        <v>399.93523135999999</v>
      </c>
      <c r="H23" s="305">
        <v>23.04166537</v>
      </c>
      <c r="I23" s="305">
        <v>422.97689672999996</v>
      </c>
      <c r="J23" s="306"/>
      <c r="L23" s="306"/>
      <c r="M23" s="308"/>
    </row>
    <row r="24" spans="1:14" ht="15.75" x14ac:dyDescent="0.25">
      <c r="A24" s="302"/>
      <c r="B24" s="302"/>
      <c r="C24" s="302"/>
      <c r="D24" s="302"/>
      <c r="E24" s="302"/>
      <c r="F24" s="304" t="s">
        <v>137</v>
      </c>
      <c r="G24" s="305">
        <v>415.74328657000001</v>
      </c>
      <c r="H24" s="305">
        <v>33.060244750000003</v>
      </c>
      <c r="I24" s="305">
        <v>448.80353131999999</v>
      </c>
      <c r="J24" s="306"/>
      <c r="L24" s="306"/>
      <c r="M24" s="308"/>
    </row>
    <row r="25" spans="1:14" ht="15.75" x14ac:dyDescent="0.25">
      <c r="A25" s="302"/>
      <c r="B25" s="302"/>
      <c r="C25" s="302"/>
      <c r="D25" s="302"/>
      <c r="E25" s="302"/>
      <c r="F25" s="304" t="s">
        <v>150</v>
      </c>
      <c r="G25" s="305">
        <v>331.44050635999997</v>
      </c>
      <c r="H25" s="305">
        <v>34.376118859999998</v>
      </c>
      <c r="I25" s="305">
        <v>365.81662521999999</v>
      </c>
      <c r="J25" s="306"/>
      <c r="L25" s="306"/>
      <c r="M25" s="308"/>
    </row>
    <row r="26" spans="1:14" ht="15.75" x14ac:dyDescent="0.25">
      <c r="A26" s="302"/>
      <c r="B26" s="302"/>
      <c r="C26" s="302"/>
      <c r="D26" s="302"/>
      <c r="E26" s="302"/>
      <c r="F26" s="302"/>
      <c r="G26" s="302"/>
      <c r="H26" s="302"/>
      <c r="I26" s="302"/>
    </row>
    <row r="27" spans="1:14" ht="15.75" x14ac:dyDescent="0.25">
      <c r="A27" s="302"/>
      <c r="B27" s="302"/>
      <c r="C27" s="302"/>
      <c r="D27" s="302"/>
      <c r="E27" s="302"/>
      <c r="F27" s="302"/>
      <c r="G27" s="302"/>
      <c r="H27" s="302"/>
      <c r="I27" s="302"/>
    </row>
    <row r="28" spans="1:14" ht="15.75" x14ac:dyDescent="0.25">
      <c r="A28" s="383" t="s">
        <v>618</v>
      </c>
      <c r="B28" s="383"/>
      <c r="C28" s="383"/>
      <c r="D28" s="383"/>
      <c r="E28" s="383"/>
      <c r="F28" s="383"/>
      <c r="G28" s="383"/>
      <c r="H28" s="383"/>
      <c r="I28" s="383"/>
      <c r="L28" s="258"/>
      <c r="M28" s="258"/>
      <c r="N28" s="317"/>
    </row>
    <row r="29" spans="1:14" ht="15.75" x14ac:dyDescent="0.25">
      <c r="C29" s="302"/>
      <c r="D29" s="310"/>
      <c r="E29" s="310"/>
      <c r="F29" s="310"/>
      <c r="G29" s="310"/>
      <c r="H29" s="310"/>
      <c r="I29" s="310"/>
      <c r="L29" s="301"/>
      <c r="M29" s="301"/>
      <c r="N29" s="317"/>
    </row>
    <row r="30" spans="1:14" ht="15" customHeight="1" x14ac:dyDescent="0.25">
      <c r="A30" s="383" t="s">
        <v>641</v>
      </c>
      <c r="B30" s="383"/>
      <c r="C30" s="383"/>
      <c r="D30" s="383"/>
      <c r="E30" s="383"/>
      <c r="F30" s="383"/>
      <c r="G30" s="383"/>
      <c r="H30" s="383"/>
      <c r="I30" s="383"/>
      <c r="L30" s="318"/>
      <c r="M30" s="319"/>
      <c r="N30" s="317"/>
    </row>
    <row r="31" spans="1:14" ht="15.75" customHeight="1" x14ac:dyDescent="0.25">
      <c r="C31" s="302"/>
      <c r="D31" s="312"/>
      <c r="E31" s="312"/>
      <c r="F31" s="312"/>
      <c r="G31" s="312"/>
      <c r="H31" s="312"/>
      <c r="I31" s="312"/>
      <c r="L31" s="318"/>
      <c r="M31" s="319"/>
      <c r="N31" s="317"/>
    </row>
    <row r="32" spans="1:14" ht="15.75" customHeight="1" x14ac:dyDescent="0.25">
      <c r="A32" s="96" t="s">
        <v>157</v>
      </c>
      <c r="B32" s="99"/>
      <c r="C32" s="309"/>
      <c r="D32" s="316"/>
      <c r="E32" s="316"/>
      <c r="F32" s="316"/>
      <c r="G32" s="316"/>
      <c r="H32" s="316"/>
      <c r="I32" s="316"/>
      <c r="L32" s="318"/>
      <c r="M32" s="319"/>
      <c r="N32" s="317"/>
    </row>
    <row r="33" spans="1:24" ht="15.75" customHeight="1" x14ac:dyDescent="0.25">
      <c r="C33" s="302"/>
      <c r="D33" s="312"/>
      <c r="E33" s="312"/>
      <c r="F33" s="312"/>
      <c r="G33" s="312"/>
      <c r="H33" s="312"/>
      <c r="I33" s="312"/>
      <c r="L33" s="318"/>
      <c r="M33" s="319"/>
      <c r="N33" s="317"/>
    </row>
    <row r="34" spans="1:24" ht="15.75" customHeight="1" x14ac:dyDescent="0.25">
      <c r="A34" s="382" t="s">
        <v>235</v>
      </c>
      <c r="B34" s="382"/>
      <c r="C34" s="382"/>
      <c r="D34" s="382"/>
      <c r="E34" s="382"/>
      <c r="F34" s="382"/>
      <c r="G34" s="382"/>
      <c r="H34" s="382"/>
      <c r="I34" s="382"/>
      <c r="L34" s="301"/>
      <c r="M34" s="301"/>
      <c r="N34" s="317"/>
    </row>
    <row r="35" spans="1:24" ht="15.75" customHeight="1" x14ac:dyDescent="0.25">
      <c r="A35" s="382"/>
      <c r="B35" s="382"/>
      <c r="C35" s="382"/>
      <c r="D35" s="382"/>
      <c r="E35" s="382"/>
      <c r="F35" s="382"/>
      <c r="G35" s="382"/>
      <c r="H35" s="382"/>
      <c r="I35" s="382"/>
      <c r="L35" s="301"/>
      <c r="M35" s="301"/>
      <c r="N35" s="317"/>
    </row>
    <row r="36" spans="1:24" ht="15.75" customHeight="1" x14ac:dyDescent="0.25">
      <c r="C36" s="302"/>
      <c r="D36" s="312"/>
      <c r="E36" s="312"/>
      <c r="F36" s="312"/>
      <c r="G36" s="312"/>
      <c r="H36" s="312"/>
      <c r="I36" s="312"/>
      <c r="L36" s="320"/>
      <c r="M36" s="319"/>
      <c r="N36" s="317"/>
    </row>
    <row r="37" spans="1:24" ht="15.75" customHeight="1" x14ac:dyDescent="0.25">
      <c r="A37" s="382" t="s">
        <v>236</v>
      </c>
      <c r="B37" s="382"/>
      <c r="C37" s="382"/>
      <c r="D37" s="382"/>
      <c r="E37" s="382"/>
      <c r="F37" s="382"/>
      <c r="G37" s="382"/>
      <c r="H37" s="382"/>
      <c r="I37" s="382"/>
      <c r="L37" s="317"/>
      <c r="M37" s="321"/>
      <c r="N37" s="317"/>
      <c r="T37" s="312"/>
      <c r="U37" s="312"/>
      <c r="V37" s="312"/>
      <c r="W37" s="312"/>
      <c r="X37" s="312"/>
    </row>
    <row r="38" spans="1:24" ht="15.75" x14ac:dyDescent="0.25">
      <c r="A38" s="382"/>
      <c r="B38" s="382"/>
      <c r="C38" s="382"/>
      <c r="D38" s="382"/>
      <c r="E38" s="382"/>
      <c r="F38" s="382"/>
      <c r="G38" s="382"/>
      <c r="H38" s="382"/>
      <c r="I38" s="382"/>
      <c r="L38" s="312"/>
      <c r="M38" s="312"/>
      <c r="T38" s="312"/>
      <c r="U38" s="312"/>
      <c r="V38" s="312"/>
      <c r="W38" s="312"/>
      <c r="X38" s="312"/>
    </row>
    <row r="39" spans="1:24" ht="15.75" customHeight="1" x14ac:dyDescent="0.25">
      <c r="A39" s="311"/>
      <c r="B39" s="313"/>
      <c r="C39" s="302"/>
      <c r="D39" s="302"/>
      <c r="E39" s="312"/>
      <c r="F39" s="312"/>
      <c r="G39" s="312"/>
      <c r="H39" s="312"/>
      <c r="I39" s="312"/>
    </row>
    <row r="40" spans="1:24" ht="15" customHeight="1" x14ac:dyDescent="0.25">
      <c r="A40" s="302"/>
      <c r="B40" s="302"/>
      <c r="C40" s="302"/>
      <c r="D40" s="302"/>
      <c r="E40" s="302"/>
      <c r="F40" s="312"/>
      <c r="G40" s="312"/>
      <c r="H40" s="312"/>
      <c r="I40" s="312"/>
      <c r="O40" s="314"/>
      <c r="P40" s="315"/>
    </row>
    <row r="41" spans="1:24" ht="15.75" x14ac:dyDescent="0.25">
      <c r="A41" s="302"/>
      <c r="B41" s="302"/>
      <c r="C41" s="302"/>
      <c r="D41" s="302"/>
      <c r="E41" s="302"/>
      <c r="F41" s="312"/>
      <c r="G41" s="312"/>
      <c r="H41" s="312"/>
      <c r="I41" s="312"/>
      <c r="O41" s="314"/>
      <c r="P41" s="315"/>
    </row>
    <row r="42" spans="1:24" ht="15.75" x14ac:dyDescent="0.25">
      <c r="A42" s="302"/>
      <c r="B42" s="302"/>
      <c r="C42" s="302"/>
      <c r="D42" s="302"/>
      <c r="E42" s="302"/>
      <c r="F42" s="312"/>
      <c r="G42" s="312"/>
      <c r="H42" s="312"/>
      <c r="I42" s="312"/>
      <c r="O42" s="314"/>
      <c r="P42" s="315"/>
    </row>
    <row r="43" spans="1:24" ht="15.75" x14ac:dyDescent="0.25">
      <c r="A43" s="302"/>
      <c r="B43" s="302"/>
      <c r="C43" s="302"/>
      <c r="D43" s="302"/>
      <c r="E43" s="302"/>
      <c r="F43" s="312"/>
      <c r="G43" s="302"/>
      <c r="H43" s="302"/>
      <c r="I43" s="302"/>
      <c r="O43" s="314"/>
    </row>
    <row r="44" spans="1:24" ht="15.75" x14ac:dyDescent="0.25">
      <c r="A44" s="302"/>
      <c r="B44" s="302"/>
      <c r="C44" s="302"/>
      <c r="D44" s="302"/>
      <c r="E44" s="302"/>
      <c r="F44" s="302"/>
      <c r="G44" s="302"/>
      <c r="H44" s="302"/>
      <c r="I44" s="302"/>
      <c r="K44" s="310"/>
    </row>
    <row r="47" spans="1:24" ht="15.75" x14ac:dyDescent="0.25">
      <c r="J47" s="310"/>
    </row>
    <row r="49" spans="6:11" ht="15.75" x14ac:dyDescent="0.25">
      <c r="K49" s="310"/>
    </row>
    <row r="51" spans="6:11" x14ac:dyDescent="0.25">
      <c r="F51" s="100"/>
      <c r="G51" s="101"/>
      <c r="H51" s="101"/>
      <c r="I51" s="101"/>
    </row>
  </sheetData>
  <mergeCells count="6">
    <mergeCell ref="A1:I1"/>
    <mergeCell ref="A3:I3"/>
    <mergeCell ref="A37:I38"/>
    <mergeCell ref="A34:I35"/>
    <mergeCell ref="A28:I28"/>
    <mergeCell ref="A30:I30"/>
  </mergeCells>
  <pageMargins left="0.45" right="0.45" top="0.5" bottom="0.5" header="0.3" footer="0.3"/>
  <pageSetup scale="78" orientation="landscape" r:id="rId1"/>
  <rowBreaks count="1" manualBreakCount="1">
    <brk id="44"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D9CA0-42B3-44B2-916A-D379FBEBD874}">
  <sheetPr>
    <pageSetUpPr fitToPage="1"/>
  </sheetPr>
  <dimension ref="A1:J42"/>
  <sheetViews>
    <sheetView zoomScaleNormal="100" workbookViewId="0">
      <selection sqref="A1:I1"/>
    </sheetView>
  </sheetViews>
  <sheetFormatPr defaultRowHeight="15.75" x14ac:dyDescent="0.25"/>
  <cols>
    <col min="1" max="1" width="15.625" bestFit="1" customWidth="1"/>
    <col min="2" max="2" width="6.25" customWidth="1"/>
    <col min="3" max="3" width="7.5" customWidth="1"/>
    <col min="4" max="4" width="58.25" customWidth="1"/>
    <col min="5" max="5" width="3.75" customWidth="1"/>
    <col min="6" max="6" width="20.875" customWidth="1"/>
    <col min="7" max="7" width="12" customWidth="1"/>
    <col min="8" max="8" width="7.5" bestFit="1" customWidth="1"/>
    <col min="9" max="9" width="8.25" customWidth="1"/>
    <col min="10" max="10" width="16.625" bestFit="1" customWidth="1"/>
  </cols>
  <sheetData>
    <row r="1" spans="1:10" s="1" customFormat="1" ht="26.25" x14ac:dyDescent="0.4">
      <c r="A1" s="367" t="s">
        <v>237</v>
      </c>
      <c r="B1" s="367"/>
      <c r="C1" s="367"/>
      <c r="D1" s="367"/>
      <c r="E1" s="367"/>
      <c r="F1" s="367"/>
      <c r="G1" s="367"/>
      <c r="H1" s="367"/>
      <c r="I1" s="367"/>
    </row>
    <row r="2" spans="1:10" ht="4.5" customHeight="1" x14ac:dyDescent="0.25">
      <c r="A2" s="2"/>
      <c r="B2" s="2"/>
      <c r="C2" s="2"/>
      <c r="D2" s="2"/>
    </row>
    <row r="3" spans="1:10" ht="18.75" x14ac:dyDescent="0.3">
      <c r="A3" s="368" t="s">
        <v>412</v>
      </c>
      <c r="B3" s="368"/>
      <c r="C3" s="368"/>
      <c r="D3" s="368"/>
      <c r="E3" s="368"/>
      <c r="F3" s="368"/>
      <c r="G3" s="368"/>
      <c r="H3" s="368"/>
      <c r="I3" s="368"/>
    </row>
    <row r="5" spans="1:10" x14ac:dyDescent="0.25">
      <c r="F5" s="248" t="s">
        <v>116</v>
      </c>
      <c r="G5" s="28" t="s">
        <v>413</v>
      </c>
      <c r="H5" s="28" t="s">
        <v>414</v>
      </c>
      <c r="I5" s="28" t="s">
        <v>71</v>
      </c>
    </row>
    <row r="6" spans="1:10" x14ac:dyDescent="0.25">
      <c r="F6" s="44" t="s">
        <v>119</v>
      </c>
      <c r="G6" s="57">
        <v>6459.8469999999998</v>
      </c>
      <c r="H6" s="57">
        <v>1268.6949999999999</v>
      </c>
      <c r="I6" s="57">
        <v>7728.5429999999997</v>
      </c>
      <c r="J6" s="57"/>
    </row>
    <row r="7" spans="1:10" x14ac:dyDescent="0.25">
      <c r="F7" s="44" t="s">
        <v>120</v>
      </c>
      <c r="G7" s="57">
        <v>6769.5640000000003</v>
      </c>
      <c r="H7" s="57">
        <v>1230.3879999999999</v>
      </c>
      <c r="I7" s="57">
        <v>7999.9520000000002</v>
      </c>
      <c r="J7" s="57"/>
    </row>
    <row r="8" spans="1:10" x14ac:dyDescent="0.25">
      <c r="F8" s="44" t="s">
        <v>121</v>
      </c>
      <c r="G8" s="57">
        <v>7165.172962183</v>
      </c>
      <c r="H8" s="57">
        <v>1169.07566982</v>
      </c>
      <c r="I8" s="57">
        <v>8334.2486320030002</v>
      </c>
      <c r="J8" s="57"/>
    </row>
    <row r="9" spans="1:10" x14ac:dyDescent="0.25">
      <c r="F9" s="44" t="s">
        <v>122</v>
      </c>
      <c r="G9" s="57">
        <v>7421.8514611099999</v>
      </c>
      <c r="H9" s="57">
        <v>1168.9178638599999</v>
      </c>
      <c r="I9" s="57">
        <v>8590.7693249700005</v>
      </c>
      <c r="J9" s="57"/>
    </row>
    <row r="10" spans="1:10" x14ac:dyDescent="0.25">
      <c r="F10" s="44" t="s">
        <v>123</v>
      </c>
      <c r="G10" s="57">
        <v>7395.7388415000005</v>
      </c>
      <c r="H10" s="57">
        <v>1100.81482738</v>
      </c>
      <c r="I10" s="57">
        <v>8496.5536688800003</v>
      </c>
      <c r="J10" s="57"/>
    </row>
    <row r="11" spans="1:10" x14ac:dyDescent="0.25">
      <c r="F11" s="44" t="s">
        <v>124</v>
      </c>
      <c r="G11" s="57">
        <v>7175.9626002000005</v>
      </c>
      <c r="H11" s="57">
        <v>959.54549610999993</v>
      </c>
      <c r="I11" s="57">
        <v>8135.5080963100008</v>
      </c>
      <c r="J11" s="57"/>
    </row>
    <row r="12" spans="1:10" x14ac:dyDescent="0.25">
      <c r="F12" s="44" t="s">
        <v>125</v>
      </c>
      <c r="G12" s="57">
        <v>7033.4574072300002</v>
      </c>
      <c r="H12" s="57">
        <v>995.71229986000003</v>
      </c>
      <c r="I12" s="57">
        <v>8029.16970709</v>
      </c>
      <c r="J12" s="159"/>
    </row>
    <row r="13" spans="1:10" x14ac:dyDescent="0.25">
      <c r="F13" s="44" t="s">
        <v>126</v>
      </c>
      <c r="G13" s="57">
        <v>7527.3543172399995</v>
      </c>
      <c r="H13" s="57">
        <v>1062.86269305</v>
      </c>
      <c r="I13" s="57">
        <v>8590.21701029</v>
      </c>
      <c r="J13" s="159"/>
    </row>
    <row r="14" spans="1:10" x14ac:dyDescent="0.25">
      <c r="F14" s="44" t="s">
        <v>127</v>
      </c>
      <c r="G14" s="57">
        <v>7611.6514160200004</v>
      </c>
      <c r="H14" s="57">
        <v>1160.6143695199999</v>
      </c>
      <c r="I14" s="57">
        <v>8772.2657855399993</v>
      </c>
      <c r="J14" s="159"/>
    </row>
    <row r="15" spans="1:10" x14ac:dyDescent="0.25">
      <c r="F15" s="44" t="s">
        <v>128</v>
      </c>
      <c r="G15" s="57">
        <v>7726.1332813100007</v>
      </c>
      <c r="H15" s="57">
        <v>1167.5814236000001</v>
      </c>
      <c r="I15" s="57">
        <v>8893.7147049100004</v>
      </c>
      <c r="J15" s="159"/>
    </row>
    <row r="16" spans="1:10" x14ac:dyDescent="0.25">
      <c r="F16" s="44" t="s">
        <v>129</v>
      </c>
      <c r="G16" s="57">
        <v>7892.0413120200001</v>
      </c>
      <c r="H16" s="57">
        <v>1237.5801167899999</v>
      </c>
      <c r="I16" s="57">
        <v>9129.62142881</v>
      </c>
      <c r="J16" s="159"/>
    </row>
    <row r="17" spans="1:10" x14ac:dyDescent="0.25">
      <c r="F17" s="44" t="s">
        <v>130</v>
      </c>
      <c r="G17" s="57">
        <v>8166.8905360500003</v>
      </c>
      <c r="H17" s="57">
        <v>1326.2164378500001</v>
      </c>
      <c r="I17" s="57">
        <v>9493.1069739000013</v>
      </c>
      <c r="J17" s="159"/>
    </row>
    <row r="18" spans="1:10" x14ac:dyDescent="0.25">
      <c r="F18" s="44" t="s">
        <v>131</v>
      </c>
      <c r="G18" s="57">
        <v>8447.9510331599995</v>
      </c>
      <c r="H18" s="57">
        <v>1347.23796651</v>
      </c>
      <c r="I18" s="57">
        <v>9795.1889996699992</v>
      </c>
      <c r="J18" s="159"/>
    </row>
    <row r="19" spans="1:10" x14ac:dyDescent="0.25">
      <c r="F19" s="44" t="s">
        <v>132</v>
      </c>
      <c r="G19" s="57">
        <v>8637.6814624899998</v>
      </c>
      <c r="H19" s="57">
        <v>1366.77780792</v>
      </c>
      <c r="I19" s="57">
        <v>10004.45927041</v>
      </c>
    </row>
    <row r="20" spans="1:10" x14ac:dyDescent="0.25">
      <c r="F20" s="44" t="s">
        <v>133</v>
      </c>
      <c r="G20" s="57">
        <v>8988.6603023799998</v>
      </c>
      <c r="H20" s="57">
        <v>1392.6993649800002</v>
      </c>
      <c r="I20" s="57">
        <v>10381.35966736</v>
      </c>
    </row>
    <row r="21" spans="1:10" x14ac:dyDescent="0.25">
      <c r="F21" s="44" t="s">
        <v>134</v>
      </c>
      <c r="G21" s="57">
        <v>9616.0401706199991</v>
      </c>
      <c r="H21" s="57">
        <v>1483.60780077</v>
      </c>
      <c r="I21" s="57">
        <v>11099.647971389999</v>
      </c>
    </row>
    <row r="22" spans="1:10" x14ac:dyDescent="0.25">
      <c r="F22" s="44" t="s">
        <v>135</v>
      </c>
      <c r="G22" s="57">
        <v>9452.8484446700004</v>
      </c>
      <c r="H22" s="57">
        <v>1364.9591917800001</v>
      </c>
      <c r="I22" s="57">
        <v>10817.807636450001</v>
      </c>
    </row>
    <row r="23" spans="1:10" x14ac:dyDescent="0.25">
      <c r="F23" s="44" t="s">
        <v>136</v>
      </c>
      <c r="G23" s="57">
        <v>10987.19905818</v>
      </c>
      <c r="H23" s="57">
        <v>1847.69640405</v>
      </c>
      <c r="I23" s="57">
        <v>12834.895462230001</v>
      </c>
      <c r="J23" s="57"/>
    </row>
    <row r="24" spans="1:10" x14ac:dyDescent="0.25">
      <c r="F24" s="44" t="s">
        <v>137</v>
      </c>
      <c r="G24" s="57">
        <v>12076.32021566</v>
      </c>
      <c r="H24" s="57">
        <v>1837.93431274</v>
      </c>
      <c r="I24" s="57">
        <v>13914.254528400001</v>
      </c>
      <c r="J24" s="57"/>
    </row>
    <row r="25" spans="1:10" x14ac:dyDescent="0.25">
      <c r="F25" s="44" t="s">
        <v>150</v>
      </c>
      <c r="G25" s="57">
        <v>12640.443281129999</v>
      </c>
      <c r="H25" s="57">
        <v>1383.97318307</v>
      </c>
      <c r="I25" s="57">
        <f>SUM(G25:H25)</f>
        <v>14024.4164642</v>
      </c>
      <c r="J25" s="159"/>
    </row>
    <row r="26" spans="1:10" ht="15.75" customHeight="1" x14ac:dyDescent="0.25">
      <c r="J26" s="159"/>
    </row>
    <row r="27" spans="1:10" ht="15.75" customHeight="1" x14ac:dyDescent="0.25">
      <c r="G27" s="28" t="s">
        <v>413</v>
      </c>
      <c r="H27" s="28" t="s">
        <v>414</v>
      </c>
      <c r="I27" s="28" t="s">
        <v>71</v>
      </c>
      <c r="J27" s="159"/>
    </row>
    <row r="28" spans="1:10" ht="15.75" customHeight="1" x14ac:dyDescent="0.25">
      <c r="F28" s="175" t="s">
        <v>605</v>
      </c>
      <c r="G28" s="87">
        <f>+(G25/G6)^(1/19)-1</f>
        <v>3.5962927763262043E-2</v>
      </c>
      <c r="H28" s="87">
        <f>+(H25/H6)^(1/19)-1</f>
        <v>4.5878429942316501E-3</v>
      </c>
      <c r="I28" s="87">
        <f>+(I25/I6)^(1/19)-1</f>
        <v>3.1859049896056924E-2</v>
      </c>
      <c r="J28" s="159"/>
    </row>
    <row r="29" spans="1:10" x14ac:dyDescent="0.25">
      <c r="F29" s="175"/>
      <c r="G29" s="87"/>
      <c r="H29" s="87"/>
      <c r="I29" s="87"/>
      <c r="J29" s="159"/>
    </row>
    <row r="30" spans="1:10" x14ac:dyDescent="0.25">
      <c r="A30" s="385" t="s">
        <v>617</v>
      </c>
      <c r="B30" s="385"/>
      <c r="C30" s="385"/>
      <c r="D30" s="385"/>
      <c r="E30" s="385"/>
      <c r="F30" s="385"/>
      <c r="G30" s="385"/>
      <c r="H30" s="385"/>
      <c r="I30" s="385"/>
    </row>
    <row r="31" spans="1:10" ht="15.75" customHeight="1" x14ac:dyDescent="0.25">
      <c r="A31" s="83"/>
      <c r="B31" s="5"/>
    </row>
    <row r="32" spans="1:10" ht="15.75" customHeight="1" x14ac:dyDescent="0.25">
      <c r="A32" s="251" t="s">
        <v>157</v>
      </c>
      <c r="B32" s="251"/>
      <c r="C32" s="251"/>
      <c r="D32" s="251"/>
      <c r="E32" s="251"/>
      <c r="F32" s="251"/>
      <c r="G32" s="53"/>
      <c r="H32" s="53"/>
      <c r="I32" s="53"/>
    </row>
    <row r="33" spans="1:10" ht="15.75" customHeight="1" x14ac:dyDescent="0.25">
      <c r="B33" s="243"/>
      <c r="C33" s="243"/>
      <c r="D33" s="243"/>
    </row>
    <row r="34" spans="1:10" ht="15.75" customHeight="1" x14ac:dyDescent="0.25">
      <c r="A34" s="369" t="s">
        <v>612</v>
      </c>
      <c r="B34" s="369"/>
      <c r="C34" s="369"/>
      <c r="D34" s="369"/>
      <c r="E34" s="369"/>
      <c r="F34" s="369"/>
      <c r="G34" s="369"/>
      <c r="H34" s="369"/>
      <c r="I34" s="369"/>
    </row>
    <row r="35" spans="1:10" ht="15.75" customHeight="1" x14ac:dyDescent="0.25">
      <c r="A35" s="369"/>
      <c r="B35" s="369"/>
      <c r="C35" s="369"/>
      <c r="D35" s="369"/>
      <c r="E35" s="369"/>
      <c r="F35" s="369"/>
      <c r="G35" s="369"/>
      <c r="H35" s="369"/>
      <c r="I35" s="369"/>
    </row>
    <row r="36" spans="1:10" x14ac:dyDescent="0.25">
      <c r="B36" s="161"/>
      <c r="C36" s="161"/>
      <c r="D36" s="161"/>
      <c r="E36" s="161"/>
      <c r="F36" s="161"/>
    </row>
    <row r="37" spans="1:10" ht="15.75" customHeight="1" x14ac:dyDescent="0.25">
      <c r="A37" s="250" t="s">
        <v>415</v>
      </c>
      <c r="B37" s="250"/>
      <c r="C37" s="250"/>
      <c r="D37" s="250"/>
      <c r="E37" s="250"/>
      <c r="F37" s="250"/>
    </row>
    <row r="38" spans="1:10" x14ac:dyDescent="0.25">
      <c r="A38" s="162"/>
    </row>
    <row r="39" spans="1:10" ht="15.75" customHeight="1" x14ac:dyDescent="0.25">
      <c r="A39" s="384" t="s">
        <v>416</v>
      </c>
      <c r="B39" s="384"/>
      <c r="C39" s="384"/>
      <c r="D39" s="384"/>
      <c r="E39" s="384"/>
      <c r="F39" s="384"/>
      <c r="G39" s="384"/>
      <c r="H39" s="384"/>
      <c r="I39" s="384"/>
    </row>
    <row r="40" spans="1:10" ht="15.75" customHeight="1" x14ac:dyDescent="0.25">
      <c r="A40" s="384"/>
      <c r="B40" s="384"/>
      <c r="C40" s="384"/>
      <c r="D40" s="384"/>
      <c r="E40" s="384"/>
      <c r="F40" s="384"/>
      <c r="G40" s="384"/>
      <c r="H40" s="384"/>
      <c r="I40" s="384"/>
    </row>
    <row r="42" spans="1:10" x14ac:dyDescent="0.25">
      <c r="J42" s="5"/>
    </row>
  </sheetData>
  <mergeCells count="5">
    <mergeCell ref="A39:I40"/>
    <mergeCell ref="A30:I30"/>
    <mergeCell ref="A34:I35"/>
    <mergeCell ref="A1:I1"/>
    <mergeCell ref="A3:I3"/>
  </mergeCells>
  <pageMargins left="0.45" right="0.45" top="0.5" bottom="0.5" header="0.3" footer="0.3"/>
  <pageSetup scale="7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417F8-647B-4F9C-A66A-704061C12C44}">
  <sheetPr>
    <pageSetUpPr fitToPage="1"/>
  </sheetPr>
  <dimension ref="A1:AG50"/>
  <sheetViews>
    <sheetView zoomScaleNormal="100" workbookViewId="0">
      <selection sqref="A1:O1"/>
    </sheetView>
  </sheetViews>
  <sheetFormatPr defaultRowHeight="15.75" x14ac:dyDescent="0.25"/>
  <cols>
    <col min="1" max="1" width="11.25" customWidth="1"/>
    <col min="2" max="2" width="60.375" customWidth="1"/>
    <col min="3" max="5" width="8.5" customWidth="1"/>
    <col min="6" max="6" width="2.5" customWidth="1"/>
    <col min="7" max="8" width="7.5" customWidth="1"/>
    <col min="9" max="15" width="3.625" customWidth="1"/>
  </cols>
  <sheetData>
    <row r="1" spans="1:15" s="1" customFormat="1" ht="26.25" x14ac:dyDescent="0.4">
      <c r="A1" s="367" t="s">
        <v>237</v>
      </c>
      <c r="B1" s="367"/>
      <c r="C1" s="367"/>
      <c r="D1" s="367"/>
      <c r="E1" s="367"/>
      <c r="F1" s="367"/>
      <c r="G1" s="367"/>
      <c r="H1" s="367"/>
      <c r="I1" s="367"/>
      <c r="J1" s="367"/>
      <c r="K1" s="367"/>
      <c r="L1" s="367"/>
      <c r="M1" s="367"/>
      <c r="N1" s="367"/>
      <c r="O1" s="367"/>
    </row>
    <row r="2" spans="1:15" ht="4.5" customHeight="1" x14ac:dyDescent="0.25">
      <c r="A2" s="2"/>
      <c r="B2" s="2"/>
      <c r="C2" s="2"/>
      <c r="D2" s="2"/>
      <c r="E2" s="2"/>
    </row>
    <row r="3" spans="1:15" ht="18.75" x14ac:dyDescent="0.3">
      <c r="A3" s="102" t="s">
        <v>238</v>
      </c>
      <c r="B3" s="102"/>
      <c r="C3" s="102"/>
      <c r="D3" s="102"/>
      <c r="E3" s="102"/>
      <c r="F3" s="102"/>
      <c r="G3" s="102"/>
      <c r="H3" s="102"/>
      <c r="I3" s="102"/>
      <c r="J3" s="102"/>
      <c r="K3" s="102"/>
      <c r="L3" s="102"/>
      <c r="M3" s="102"/>
      <c r="N3" s="102"/>
      <c r="O3" s="102"/>
    </row>
    <row r="5" spans="1:15" x14ac:dyDescent="0.25">
      <c r="G5" s="373" t="s">
        <v>239</v>
      </c>
      <c r="H5" s="373"/>
    </row>
    <row r="6" spans="1:15" x14ac:dyDescent="0.25">
      <c r="A6" s="27" t="s">
        <v>240</v>
      </c>
      <c r="B6" s="27" t="s">
        <v>160</v>
      </c>
      <c r="C6" s="28" t="s">
        <v>136</v>
      </c>
      <c r="D6" s="28" t="s">
        <v>137</v>
      </c>
      <c r="E6" s="28" t="s">
        <v>150</v>
      </c>
      <c r="F6" s="53"/>
      <c r="G6" s="28" t="s">
        <v>137</v>
      </c>
      <c r="H6" s="28" t="s">
        <v>150</v>
      </c>
      <c r="L6" s="103"/>
    </row>
    <row r="7" spans="1:15" x14ac:dyDescent="0.25">
      <c r="L7" s="104"/>
    </row>
    <row r="8" spans="1:15" x14ac:dyDescent="0.25">
      <c r="A8" s="105" t="s">
        <v>241</v>
      </c>
      <c r="B8" s="105"/>
      <c r="C8" s="106">
        <v>17.2</v>
      </c>
      <c r="D8" s="106">
        <v>17.600000000000001</v>
      </c>
      <c r="E8" s="106">
        <v>18.2</v>
      </c>
      <c r="F8" s="27"/>
      <c r="G8" s="107">
        <v>2.5999999999999999E-2</v>
      </c>
      <c r="H8" s="107">
        <v>3.3000000000000002E-2</v>
      </c>
      <c r="I8" s="108"/>
      <c r="J8" s="108"/>
      <c r="L8" s="104"/>
    </row>
    <row r="9" spans="1:15" x14ac:dyDescent="0.25">
      <c r="G9" s="109"/>
      <c r="H9" s="109"/>
      <c r="I9" s="108"/>
      <c r="J9" s="108"/>
      <c r="L9" s="104"/>
    </row>
    <row r="10" spans="1:15" x14ac:dyDescent="0.25">
      <c r="A10" s="105" t="s">
        <v>242</v>
      </c>
      <c r="B10" s="105"/>
      <c r="C10" s="106">
        <v>53</v>
      </c>
      <c r="D10" s="106">
        <v>58.3</v>
      </c>
      <c r="E10" s="106">
        <v>74.3</v>
      </c>
      <c r="F10" s="27"/>
      <c r="G10" s="107">
        <v>9.9000000000000005E-2</v>
      </c>
      <c r="H10" s="107">
        <v>0.27500000000000002</v>
      </c>
      <c r="I10" s="108"/>
      <c r="J10" s="108"/>
      <c r="L10" s="104"/>
    </row>
    <row r="11" spans="1:15" x14ac:dyDescent="0.25">
      <c r="G11" s="109"/>
      <c r="H11" s="109"/>
      <c r="I11" s="108"/>
      <c r="J11" s="108"/>
      <c r="L11" s="104"/>
    </row>
    <row r="12" spans="1:15" x14ac:dyDescent="0.25">
      <c r="A12" s="110" t="s">
        <v>243</v>
      </c>
      <c r="B12" s="53"/>
      <c r="C12" s="106">
        <v>276.89999999999998</v>
      </c>
      <c r="D12" s="106">
        <v>324</v>
      </c>
      <c r="E12" s="106">
        <v>392.6</v>
      </c>
      <c r="F12" s="53"/>
      <c r="G12" s="107">
        <v>0.17</v>
      </c>
      <c r="H12" s="107">
        <v>0.21199999999999999</v>
      </c>
      <c r="I12" s="108"/>
      <c r="J12" s="108"/>
      <c r="L12" s="104"/>
    </row>
    <row r="13" spans="1:15" x14ac:dyDescent="0.25">
      <c r="A13" s="111">
        <v>2211</v>
      </c>
      <c r="B13" s="111" t="s">
        <v>244</v>
      </c>
      <c r="C13" s="112">
        <v>188.2</v>
      </c>
      <c r="D13" s="112">
        <v>211.5</v>
      </c>
      <c r="E13" s="112">
        <v>301.5</v>
      </c>
      <c r="G13" s="109">
        <v>0.124</v>
      </c>
      <c r="H13" s="109">
        <v>0.42499999999999999</v>
      </c>
      <c r="I13" s="108"/>
      <c r="J13" s="108"/>
      <c r="L13" s="104"/>
    </row>
    <row r="14" spans="1:15" x14ac:dyDescent="0.25">
      <c r="A14" s="111">
        <v>2212</v>
      </c>
      <c r="B14" s="111" t="s">
        <v>245</v>
      </c>
      <c r="C14" s="112">
        <v>86.1</v>
      </c>
      <c r="D14" s="112">
        <v>109.2</v>
      </c>
      <c r="E14" s="112">
        <v>87.9</v>
      </c>
      <c r="G14" s="109">
        <v>0.26800000000000002</v>
      </c>
      <c r="H14" s="109">
        <v>-0.19500000000000001</v>
      </c>
      <c r="I14" s="108"/>
      <c r="J14" s="108"/>
      <c r="L14" s="104"/>
    </row>
    <row r="15" spans="1:15" x14ac:dyDescent="0.25">
      <c r="A15" s="111">
        <v>2213</v>
      </c>
      <c r="B15" s="111" t="s">
        <v>246</v>
      </c>
      <c r="C15" s="112">
        <v>2.6</v>
      </c>
      <c r="D15" s="112">
        <v>3.2</v>
      </c>
      <c r="E15" s="112">
        <v>3.2</v>
      </c>
      <c r="G15" s="109">
        <v>0.25</v>
      </c>
      <c r="H15" s="109">
        <v>-2.1000000000000001E-2</v>
      </c>
      <c r="I15" s="108"/>
      <c r="J15" s="108"/>
      <c r="L15" s="104"/>
    </row>
    <row r="16" spans="1:15" x14ac:dyDescent="0.25">
      <c r="G16" s="109"/>
      <c r="H16" s="109"/>
      <c r="I16" s="108"/>
      <c r="J16" s="108"/>
      <c r="L16" s="104"/>
    </row>
    <row r="17" spans="1:17" x14ac:dyDescent="0.25">
      <c r="A17" s="105" t="s">
        <v>247</v>
      </c>
      <c r="B17" s="53"/>
      <c r="C17" s="106">
        <v>350.5</v>
      </c>
      <c r="D17" s="106">
        <v>398.5</v>
      </c>
      <c r="E17" s="106">
        <v>424.5</v>
      </c>
      <c r="F17" s="53"/>
      <c r="G17" s="107">
        <v>0.13700000000000001</v>
      </c>
      <c r="H17" s="107">
        <v>6.5000000000000002E-2</v>
      </c>
      <c r="I17" s="108"/>
      <c r="J17" s="108"/>
      <c r="L17" s="104"/>
    </row>
    <row r="18" spans="1:17" x14ac:dyDescent="0.25">
      <c r="G18" s="109"/>
      <c r="H18" s="109"/>
      <c r="I18" s="108"/>
      <c r="J18" s="108"/>
      <c r="L18" s="104"/>
      <c r="Q18" s="111"/>
    </row>
    <row r="19" spans="1:17" x14ac:dyDescent="0.25">
      <c r="A19" s="113" t="s">
        <v>248</v>
      </c>
      <c r="B19" s="53"/>
      <c r="C19" s="106">
        <v>543.9</v>
      </c>
      <c r="D19" s="106">
        <v>608.29999999999995</v>
      </c>
      <c r="E19" s="106">
        <v>655</v>
      </c>
      <c r="F19" s="53"/>
      <c r="G19" s="107">
        <v>0.11799999999999999</v>
      </c>
      <c r="H19" s="107">
        <v>7.6999999999999999E-2</v>
      </c>
      <c r="I19" s="108"/>
      <c r="J19" s="108"/>
      <c r="L19" s="104"/>
    </row>
    <row r="20" spans="1:17" x14ac:dyDescent="0.25">
      <c r="A20" s="111" t="s">
        <v>249</v>
      </c>
      <c r="B20" s="111" t="s">
        <v>250</v>
      </c>
      <c r="C20" s="112">
        <v>48.7</v>
      </c>
      <c r="D20" s="112">
        <v>55.3</v>
      </c>
      <c r="E20" s="112">
        <v>60</v>
      </c>
      <c r="G20" s="109">
        <v>0.13600000000000001</v>
      </c>
      <c r="H20" s="109">
        <v>8.5000000000000006E-2</v>
      </c>
      <c r="I20" s="108"/>
      <c r="J20" s="108"/>
      <c r="L20" s="104"/>
    </row>
    <row r="21" spans="1:17" x14ac:dyDescent="0.25">
      <c r="A21" s="111" t="s">
        <v>251</v>
      </c>
      <c r="B21" s="111" t="s">
        <v>252</v>
      </c>
      <c r="C21" s="112">
        <v>11.3</v>
      </c>
      <c r="D21" s="112">
        <v>10.199999999999999</v>
      </c>
      <c r="E21" s="112">
        <v>10.7</v>
      </c>
      <c r="G21" s="109">
        <v>-9.0999999999999998E-2</v>
      </c>
      <c r="H21" s="109">
        <v>4.2000000000000003E-2</v>
      </c>
      <c r="I21" s="108"/>
      <c r="J21" s="108"/>
      <c r="L21" s="104"/>
    </row>
    <row r="22" spans="1:17" x14ac:dyDescent="0.25">
      <c r="A22" s="111" t="s">
        <v>253</v>
      </c>
      <c r="B22" s="111" t="s">
        <v>254</v>
      </c>
      <c r="C22" s="112">
        <v>38.6</v>
      </c>
      <c r="D22" s="112">
        <v>46.6</v>
      </c>
      <c r="E22" s="112">
        <v>48.5</v>
      </c>
      <c r="G22" s="109">
        <v>0.20499999999999999</v>
      </c>
      <c r="H22" s="109">
        <v>4.2000000000000003E-2</v>
      </c>
      <c r="I22" s="108"/>
      <c r="J22" s="108"/>
      <c r="L22" s="104"/>
    </row>
    <row r="23" spans="1:17" x14ac:dyDescent="0.25">
      <c r="A23" s="111">
        <v>323</v>
      </c>
      <c r="B23" s="111" t="s">
        <v>255</v>
      </c>
      <c r="C23" s="112">
        <v>37.6</v>
      </c>
      <c r="D23" s="112">
        <v>37.5</v>
      </c>
      <c r="E23" s="112">
        <v>38.799999999999997</v>
      </c>
      <c r="G23" s="109">
        <v>-2E-3</v>
      </c>
      <c r="H23" s="109">
        <v>3.5000000000000003E-2</v>
      </c>
      <c r="I23" s="108"/>
      <c r="J23" s="108"/>
      <c r="L23" s="104"/>
    </row>
    <row r="24" spans="1:17" x14ac:dyDescent="0.25">
      <c r="A24" s="74" t="s">
        <v>256</v>
      </c>
      <c r="B24" s="111" t="s">
        <v>257</v>
      </c>
      <c r="C24" s="112">
        <v>72.599999999999994</v>
      </c>
      <c r="D24" s="112">
        <v>80.5</v>
      </c>
      <c r="E24" s="112">
        <v>90.2</v>
      </c>
      <c r="G24" s="109">
        <v>0.109</v>
      </c>
      <c r="H24" s="109">
        <v>0.12</v>
      </c>
      <c r="I24" s="108"/>
      <c r="J24" s="108"/>
      <c r="L24" s="104"/>
    </row>
    <row r="25" spans="1:17" x14ac:dyDescent="0.25">
      <c r="A25" s="111">
        <v>327</v>
      </c>
      <c r="B25" s="111" t="s">
        <v>258</v>
      </c>
      <c r="C25" s="112">
        <v>72.5</v>
      </c>
      <c r="D25" s="112">
        <v>77.8</v>
      </c>
      <c r="E25" s="112">
        <v>83</v>
      </c>
      <c r="G25" s="109">
        <v>7.2999999999999995E-2</v>
      </c>
      <c r="H25" s="109">
        <v>6.6000000000000003E-2</v>
      </c>
      <c r="I25" s="108"/>
      <c r="J25" s="108"/>
      <c r="L25" s="104"/>
    </row>
    <row r="26" spans="1:17" x14ac:dyDescent="0.25">
      <c r="A26" s="111" t="s">
        <v>259</v>
      </c>
      <c r="B26" s="111" t="s">
        <v>260</v>
      </c>
      <c r="C26" s="112">
        <v>80.900000000000006</v>
      </c>
      <c r="D26" s="112">
        <v>97.7</v>
      </c>
      <c r="E26" s="112">
        <v>112.9</v>
      </c>
      <c r="G26" s="109">
        <v>0.20699999999999999</v>
      </c>
      <c r="H26" s="109">
        <v>0.156</v>
      </c>
      <c r="I26" s="108"/>
      <c r="J26" s="108"/>
      <c r="L26" s="104"/>
    </row>
    <row r="27" spans="1:17" x14ac:dyDescent="0.25">
      <c r="A27" s="52">
        <v>333</v>
      </c>
      <c r="B27" s="111" t="s">
        <v>261</v>
      </c>
      <c r="C27" s="112">
        <v>34.299999999999997</v>
      </c>
      <c r="D27" s="112">
        <v>42.9</v>
      </c>
      <c r="E27" s="112">
        <v>43.1</v>
      </c>
      <c r="G27" s="109">
        <v>0.253</v>
      </c>
      <c r="H27" s="109">
        <v>3.0000000000000001E-3</v>
      </c>
      <c r="I27" s="108"/>
      <c r="J27" s="108"/>
      <c r="L27" s="104"/>
    </row>
    <row r="28" spans="1:17" x14ac:dyDescent="0.25">
      <c r="A28" s="114" t="s">
        <v>262</v>
      </c>
      <c r="B28" s="111" t="s">
        <v>263</v>
      </c>
      <c r="C28" s="112">
        <v>54.4</v>
      </c>
      <c r="D28" s="112">
        <v>59.4</v>
      </c>
      <c r="E28" s="112">
        <v>64.099999999999994</v>
      </c>
      <c r="G28" s="109">
        <v>9.1999999999999998E-2</v>
      </c>
      <c r="H28" s="109">
        <v>7.9000000000000001E-2</v>
      </c>
      <c r="I28" s="108"/>
      <c r="J28" s="108"/>
      <c r="L28" s="104"/>
    </row>
    <row r="29" spans="1:17" x14ac:dyDescent="0.25">
      <c r="A29" s="114">
        <v>336</v>
      </c>
      <c r="B29" s="111" t="s">
        <v>264</v>
      </c>
      <c r="C29" s="112">
        <v>15</v>
      </c>
      <c r="D29" s="112">
        <v>17</v>
      </c>
      <c r="E29" s="112">
        <v>19.7</v>
      </c>
      <c r="G29" s="109">
        <v>0.13400000000000001</v>
      </c>
      <c r="H29" s="109">
        <v>0.158</v>
      </c>
      <c r="I29" s="108"/>
      <c r="J29" s="108"/>
      <c r="L29" s="104"/>
    </row>
    <row r="30" spans="1:17" x14ac:dyDescent="0.25">
      <c r="A30" s="115" t="s">
        <v>265</v>
      </c>
      <c r="B30" s="111" t="s">
        <v>266</v>
      </c>
      <c r="C30" s="112">
        <v>77.900000000000006</v>
      </c>
      <c r="D30" s="112">
        <v>83.3</v>
      </c>
      <c r="E30" s="112">
        <v>84.1</v>
      </c>
      <c r="G30" s="109">
        <v>6.9000000000000006E-2</v>
      </c>
      <c r="H30" s="109">
        <v>8.9999999999999993E-3</v>
      </c>
      <c r="I30" s="108"/>
      <c r="J30" s="108"/>
      <c r="L30" s="104"/>
      <c r="Q30" s="114"/>
    </row>
    <row r="31" spans="1:17" x14ac:dyDescent="0.25">
      <c r="G31" s="109"/>
      <c r="H31" s="109"/>
      <c r="I31" s="108"/>
      <c r="J31" s="108"/>
      <c r="L31" s="104"/>
    </row>
    <row r="32" spans="1:17" x14ac:dyDescent="0.25">
      <c r="A32" s="110" t="s">
        <v>267</v>
      </c>
      <c r="B32" s="53"/>
      <c r="C32" s="106">
        <v>1195.3</v>
      </c>
      <c r="D32" s="106">
        <v>1341.3</v>
      </c>
      <c r="E32" s="106">
        <v>1407.3</v>
      </c>
      <c r="F32" s="27"/>
      <c r="G32" s="107">
        <v>0.122</v>
      </c>
      <c r="H32" s="107">
        <v>4.9000000000000002E-2</v>
      </c>
      <c r="I32" s="108"/>
      <c r="J32" s="108"/>
      <c r="L32" s="104"/>
    </row>
    <row r="33" spans="1:33" x14ac:dyDescent="0.25">
      <c r="A33" s="114">
        <v>423</v>
      </c>
      <c r="B33" s="111" t="s">
        <v>268</v>
      </c>
      <c r="C33" s="112">
        <v>806.1</v>
      </c>
      <c r="D33" s="112">
        <v>906</v>
      </c>
      <c r="E33" s="112">
        <v>946.1</v>
      </c>
      <c r="G33" s="109">
        <v>0.124</v>
      </c>
      <c r="H33" s="109">
        <v>4.3999999999999997E-2</v>
      </c>
      <c r="I33" s="108"/>
      <c r="J33" s="108"/>
      <c r="L33" s="104"/>
    </row>
    <row r="34" spans="1:33" x14ac:dyDescent="0.25">
      <c r="A34" s="114">
        <v>424</v>
      </c>
      <c r="B34" s="111" t="s">
        <v>269</v>
      </c>
      <c r="C34" s="112">
        <v>179.6</v>
      </c>
      <c r="D34" s="112">
        <v>206.5</v>
      </c>
      <c r="E34" s="112">
        <v>219.2</v>
      </c>
      <c r="G34" s="109">
        <v>0.15</v>
      </c>
      <c r="H34" s="109">
        <v>6.0999999999999999E-2</v>
      </c>
      <c r="I34" s="108"/>
      <c r="J34" s="108"/>
      <c r="L34" s="104"/>
    </row>
    <row r="35" spans="1:33" x14ac:dyDescent="0.25">
      <c r="A35" s="114">
        <v>425</v>
      </c>
      <c r="B35" s="111" t="s">
        <v>270</v>
      </c>
      <c r="C35" s="112">
        <v>209.7</v>
      </c>
      <c r="D35" s="112">
        <v>228.7</v>
      </c>
      <c r="E35" s="112">
        <v>242</v>
      </c>
      <c r="G35" s="109">
        <v>9.0999999999999998E-2</v>
      </c>
      <c r="H35" s="109">
        <v>5.8000000000000003E-2</v>
      </c>
      <c r="I35" s="108"/>
      <c r="J35" s="108"/>
      <c r="L35" s="104"/>
    </row>
    <row r="36" spans="1:33" x14ac:dyDescent="0.25">
      <c r="G36" s="109"/>
      <c r="H36" s="109"/>
      <c r="I36" s="108"/>
      <c r="J36" s="108"/>
      <c r="L36" s="104"/>
    </row>
    <row r="37" spans="1:33" x14ac:dyDescent="0.25">
      <c r="A37" s="113" t="s">
        <v>271</v>
      </c>
      <c r="B37" s="113"/>
      <c r="C37" s="106">
        <v>362.4</v>
      </c>
      <c r="D37" s="106">
        <v>381.6</v>
      </c>
      <c r="E37" s="106">
        <v>402.5</v>
      </c>
      <c r="F37" s="53"/>
      <c r="G37" s="107">
        <v>5.2999999999999999E-2</v>
      </c>
      <c r="H37" s="107">
        <v>5.5E-2</v>
      </c>
      <c r="I37" s="108"/>
      <c r="J37" s="108"/>
      <c r="L37" s="104"/>
    </row>
    <row r="38" spans="1:33" x14ac:dyDescent="0.25">
      <c r="A38" s="111">
        <v>4411</v>
      </c>
      <c r="B38" s="111" t="s">
        <v>272</v>
      </c>
      <c r="C38" s="112">
        <v>181.8</v>
      </c>
      <c r="D38" s="112">
        <v>196.6</v>
      </c>
      <c r="E38" s="112">
        <v>211.1</v>
      </c>
      <c r="G38" s="109">
        <v>8.1000000000000003E-2</v>
      </c>
      <c r="H38" s="109">
        <v>7.3999999999999996E-2</v>
      </c>
      <c r="I38" s="108"/>
      <c r="J38" s="108"/>
      <c r="L38" s="104"/>
    </row>
    <row r="39" spans="1:33" x14ac:dyDescent="0.25">
      <c r="A39" s="111">
        <v>4412</v>
      </c>
      <c r="B39" s="111" t="s">
        <v>273</v>
      </c>
      <c r="C39" s="112">
        <v>36.9</v>
      </c>
      <c r="D39" s="112">
        <v>35.700000000000003</v>
      </c>
      <c r="E39" s="112">
        <v>36.1</v>
      </c>
      <c r="G39" s="109">
        <v>-3.3000000000000002E-2</v>
      </c>
      <c r="H39" s="109">
        <v>1.2E-2</v>
      </c>
      <c r="I39" s="108"/>
      <c r="J39" s="108"/>
      <c r="L39" s="104"/>
    </row>
    <row r="40" spans="1:33" x14ac:dyDescent="0.25">
      <c r="A40" s="111">
        <v>4413</v>
      </c>
      <c r="B40" s="111" t="s">
        <v>274</v>
      </c>
      <c r="C40" s="112">
        <v>143.69999999999999</v>
      </c>
      <c r="D40" s="112">
        <v>149.4</v>
      </c>
      <c r="E40" s="112">
        <v>155.30000000000001</v>
      </c>
      <c r="G40" s="109">
        <v>0.04</v>
      </c>
      <c r="H40" s="109">
        <v>3.9E-2</v>
      </c>
      <c r="I40" s="108"/>
      <c r="J40" s="108"/>
      <c r="L40" s="104"/>
      <c r="AG40" s="104"/>
    </row>
    <row r="41" spans="1:33" x14ac:dyDescent="0.25">
      <c r="AG41" s="104"/>
    </row>
    <row r="42" spans="1:33" x14ac:dyDescent="0.25">
      <c r="AG42" s="104"/>
    </row>
    <row r="43" spans="1:33" x14ac:dyDescent="0.25">
      <c r="AG43" s="104"/>
    </row>
    <row r="44" spans="1:33" x14ac:dyDescent="0.25">
      <c r="AG44" s="104"/>
    </row>
    <row r="45" spans="1:33" x14ac:dyDescent="0.25">
      <c r="AG45" s="104"/>
    </row>
    <row r="46" spans="1:33" x14ac:dyDescent="0.25">
      <c r="Q46" s="5"/>
      <c r="R46" s="5"/>
      <c r="AG46" s="104"/>
    </row>
    <row r="47" spans="1:33" x14ac:dyDescent="0.25">
      <c r="AG47" s="104"/>
    </row>
    <row r="48" spans="1:33" x14ac:dyDescent="0.25">
      <c r="AG48" s="104"/>
    </row>
    <row r="49" spans="33:33" x14ac:dyDescent="0.25">
      <c r="AG49" s="104"/>
    </row>
    <row r="50" spans="33:33" x14ac:dyDescent="0.25">
      <c r="AG50" s="104"/>
    </row>
  </sheetData>
  <mergeCells count="2">
    <mergeCell ref="A1:O1"/>
    <mergeCell ref="G5:H5"/>
  </mergeCells>
  <pageMargins left="0.45" right="0.45" top="0.5" bottom="0.5" header="0.3" footer="0.3"/>
  <pageSetup scale="7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0E903-5CF0-4E5B-9F6A-9DA76E40E616}">
  <sheetPr>
    <pageSetUpPr fitToPage="1"/>
  </sheetPr>
  <dimension ref="A1:P40"/>
  <sheetViews>
    <sheetView zoomScaleNormal="100" workbookViewId="0">
      <selection sqref="A1:O1"/>
    </sheetView>
  </sheetViews>
  <sheetFormatPr defaultRowHeight="15.75" x14ac:dyDescent="0.25"/>
  <cols>
    <col min="1" max="1" width="11.25" customWidth="1"/>
    <col min="2" max="2" width="60.375" customWidth="1"/>
    <col min="3" max="5" width="8.5" customWidth="1"/>
    <col min="6" max="6" width="2.5" customWidth="1"/>
    <col min="7" max="8" width="7.5" customWidth="1"/>
    <col min="9" max="9" width="3.625" style="116" customWidth="1"/>
    <col min="10" max="15" width="3.625" customWidth="1"/>
  </cols>
  <sheetData>
    <row r="1" spans="1:15" s="1" customFormat="1" ht="26.25" x14ac:dyDescent="0.4">
      <c r="A1" s="367" t="s">
        <v>237</v>
      </c>
      <c r="B1" s="367"/>
      <c r="C1" s="367"/>
      <c r="D1" s="367"/>
      <c r="E1" s="367"/>
      <c r="F1" s="367"/>
      <c r="G1" s="367"/>
      <c r="H1" s="367"/>
      <c r="I1" s="367"/>
      <c r="J1" s="367"/>
      <c r="K1" s="367"/>
      <c r="L1" s="367"/>
      <c r="M1" s="367"/>
      <c r="N1" s="367"/>
      <c r="O1" s="367"/>
    </row>
    <row r="2" spans="1:15" ht="4.5" customHeight="1" x14ac:dyDescent="0.25">
      <c r="A2" s="2"/>
      <c r="B2" s="2"/>
      <c r="C2" s="2"/>
      <c r="D2" s="2"/>
      <c r="E2" s="2"/>
    </row>
    <row r="3" spans="1:15" ht="18.75" x14ac:dyDescent="0.3">
      <c r="A3" s="368" t="s">
        <v>275</v>
      </c>
      <c r="B3" s="368"/>
      <c r="C3" s="368"/>
      <c r="D3" s="368"/>
      <c r="E3" s="368"/>
      <c r="F3" s="368"/>
      <c r="G3" s="368"/>
      <c r="H3" s="368"/>
      <c r="I3" s="368"/>
      <c r="J3" s="368"/>
      <c r="K3" s="368"/>
      <c r="L3" s="368"/>
      <c r="M3" s="368"/>
      <c r="N3" s="368"/>
      <c r="O3" s="368"/>
    </row>
    <row r="5" spans="1:15" x14ac:dyDescent="0.25">
      <c r="G5" s="373" t="s">
        <v>239</v>
      </c>
      <c r="H5" s="373"/>
    </row>
    <row r="6" spans="1:15" x14ac:dyDescent="0.25">
      <c r="A6" s="27" t="s">
        <v>240</v>
      </c>
      <c r="B6" s="27" t="s">
        <v>160</v>
      </c>
      <c r="C6" s="28" t="s">
        <v>136</v>
      </c>
      <c r="D6" s="28" t="s">
        <v>137</v>
      </c>
      <c r="E6" s="28" t="s">
        <v>150</v>
      </c>
      <c r="F6" s="53"/>
      <c r="G6" s="28" t="s">
        <v>137</v>
      </c>
      <c r="H6" s="28" t="s">
        <v>150</v>
      </c>
    </row>
    <row r="7" spans="1:15" x14ac:dyDescent="0.25">
      <c r="G7" s="117"/>
    </row>
    <row r="8" spans="1:15" x14ac:dyDescent="0.25">
      <c r="A8" s="27" t="s">
        <v>276</v>
      </c>
      <c r="B8" s="27"/>
      <c r="C8" s="106">
        <v>967.1</v>
      </c>
      <c r="D8" s="106">
        <v>992</v>
      </c>
      <c r="E8" s="106">
        <v>1002.6</v>
      </c>
      <c r="F8" s="27"/>
      <c r="G8" s="107">
        <v>2.5999999999999999E-2</v>
      </c>
      <c r="H8" s="107">
        <v>1.0999999999999999E-2</v>
      </c>
    </row>
    <row r="9" spans="1:15" x14ac:dyDescent="0.25">
      <c r="A9" s="111">
        <v>4441</v>
      </c>
      <c r="B9" s="111" t="s">
        <v>277</v>
      </c>
      <c r="C9" s="112">
        <v>868.5</v>
      </c>
      <c r="D9" s="112">
        <v>890.9</v>
      </c>
      <c r="E9" s="112">
        <v>899.4</v>
      </c>
      <c r="F9" s="118"/>
      <c r="G9" s="109">
        <v>2.5999999999999999E-2</v>
      </c>
      <c r="H9" s="109">
        <v>0.01</v>
      </c>
    </row>
    <row r="10" spans="1:15" x14ac:dyDescent="0.25">
      <c r="A10" s="111">
        <v>4442</v>
      </c>
      <c r="B10" s="111" t="s">
        <v>278</v>
      </c>
      <c r="C10" s="112">
        <v>98.5</v>
      </c>
      <c r="D10" s="112">
        <v>101.2</v>
      </c>
      <c r="E10" s="112">
        <v>103.2</v>
      </c>
      <c r="F10" s="118"/>
      <c r="G10" s="109">
        <v>2.7E-2</v>
      </c>
      <c r="H10" s="109">
        <v>0.02</v>
      </c>
    </row>
    <row r="11" spans="1:15" x14ac:dyDescent="0.25">
      <c r="G11" s="117"/>
    </row>
    <row r="12" spans="1:15" x14ac:dyDescent="0.25">
      <c r="A12" s="105" t="s">
        <v>279</v>
      </c>
      <c r="B12" s="119"/>
      <c r="C12" s="106">
        <v>513.5</v>
      </c>
      <c r="D12" s="106">
        <v>525.1</v>
      </c>
      <c r="E12" s="106">
        <v>552.4</v>
      </c>
      <c r="F12" s="120"/>
      <c r="G12" s="107">
        <v>2.3E-2</v>
      </c>
      <c r="H12" s="107">
        <v>5.1999999999999998E-2</v>
      </c>
    </row>
    <row r="13" spans="1:15" x14ac:dyDescent="0.25">
      <c r="A13" s="121">
        <v>4451</v>
      </c>
      <c r="B13" s="121" t="s">
        <v>280</v>
      </c>
      <c r="C13" s="112">
        <v>386.7</v>
      </c>
      <c r="D13" s="112">
        <v>399.6</v>
      </c>
      <c r="E13" s="112">
        <v>425.1</v>
      </c>
      <c r="F13" s="118"/>
      <c r="G13" s="109">
        <v>3.3000000000000002E-2</v>
      </c>
      <c r="H13" s="109">
        <v>6.4000000000000001E-2</v>
      </c>
    </row>
    <row r="14" spans="1:15" x14ac:dyDescent="0.25">
      <c r="A14" s="121">
        <v>4452</v>
      </c>
      <c r="B14" s="121" t="s">
        <v>281</v>
      </c>
      <c r="C14" s="112">
        <v>26</v>
      </c>
      <c r="D14" s="112">
        <v>30.8</v>
      </c>
      <c r="E14" s="112">
        <v>33.299999999999997</v>
      </c>
      <c r="F14" s="118"/>
      <c r="G14" s="109">
        <v>0.186</v>
      </c>
      <c r="H14" s="109">
        <v>0.08</v>
      </c>
    </row>
    <row r="15" spans="1:15" x14ac:dyDescent="0.25">
      <c r="A15" s="111">
        <v>4453</v>
      </c>
      <c r="B15" s="111" t="s">
        <v>282</v>
      </c>
      <c r="C15" s="112">
        <v>100.8</v>
      </c>
      <c r="D15" s="112">
        <v>94.8</v>
      </c>
      <c r="E15" s="112">
        <v>94.1</v>
      </c>
      <c r="F15" s="118"/>
      <c r="G15" s="109">
        <v>-0.06</v>
      </c>
      <c r="H15" s="109">
        <v>-7.0000000000000001E-3</v>
      </c>
    </row>
    <row r="16" spans="1:15" x14ac:dyDescent="0.25">
      <c r="G16" s="117"/>
    </row>
    <row r="17" spans="1:16" s="116" customFormat="1" x14ac:dyDescent="0.25">
      <c r="A17" s="113" t="s">
        <v>283</v>
      </c>
      <c r="B17" s="113"/>
      <c r="C17" s="106">
        <v>261</v>
      </c>
      <c r="D17" s="106">
        <v>270.89999999999998</v>
      </c>
      <c r="E17" s="106">
        <v>259.89999999999998</v>
      </c>
      <c r="F17" s="120"/>
      <c r="G17" s="107">
        <v>3.7999999999999999E-2</v>
      </c>
      <c r="H17" s="107">
        <v>-4.1000000000000002E-2</v>
      </c>
    </row>
    <row r="18" spans="1:16" s="116" customFormat="1" x14ac:dyDescent="0.25">
      <c r="A18" s="111">
        <v>44911</v>
      </c>
      <c r="B18" s="111" t="s">
        <v>284</v>
      </c>
      <c r="C18" s="112">
        <v>159.30000000000001</v>
      </c>
      <c r="D18" s="112">
        <v>167.6</v>
      </c>
      <c r="E18" s="112">
        <v>164</v>
      </c>
      <c r="F18" s="118"/>
      <c r="G18" s="109">
        <v>5.1999999999999998E-2</v>
      </c>
      <c r="H18" s="109">
        <v>-2.1999999999999999E-2</v>
      </c>
    </row>
    <row r="19" spans="1:16" s="116" customFormat="1" x14ac:dyDescent="0.25">
      <c r="A19" s="111">
        <v>44912</v>
      </c>
      <c r="B19" s="111" t="s">
        <v>285</v>
      </c>
      <c r="C19" s="112">
        <v>101.7</v>
      </c>
      <c r="D19" s="112">
        <v>103.3</v>
      </c>
      <c r="E19" s="112">
        <v>96</v>
      </c>
      <c r="F19" s="118"/>
      <c r="G19" s="109">
        <v>1.6E-2</v>
      </c>
      <c r="H19" s="109">
        <v>-7.0999999999999994E-2</v>
      </c>
    </row>
    <row r="20" spans="1:16" s="116" customFormat="1" x14ac:dyDescent="0.25">
      <c r="A20"/>
      <c r="B20"/>
      <c r="C20"/>
      <c r="D20"/>
      <c r="E20"/>
      <c r="F20"/>
      <c r="G20" s="109"/>
      <c r="H20" s="109"/>
    </row>
    <row r="21" spans="1:16" s="116" customFormat="1" x14ac:dyDescent="0.25">
      <c r="A21" s="105" t="s">
        <v>286</v>
      </c>
      <c r="B21" s="105"/>
      <c r="C21" s="106">
        <v>264.2</v>
      </c>
      <c r="D21" s="106">
        <v>285.5</v>
      </c>
      <c r="E21" s="106">
        <v>308.7</v>
      </c>
      <c r="F21" s="27"/>
      <c r="G21" s="107">
        <v>8.1000000000000003E-2</v>
      </c>
      <c r="H21" s="107">
        <v>8.1000000000000003E-2</v>
      </c>
    </row>
    <row r="22" spans="1:16" s="116" customFormat="1" x14ac:dyDescent="0.25">
      <c r="A22"/>
      <c r="B22"/>
      <c r="C22"/>
      <c r="D22"/>
      <c r="E22"/>
      <c r="F22"/>
      <c r="G22" s="109"/>
      <c r="H22" s="109"/>
    </row>
    <row r="23" spans="1:16" s="116" customFormat="1" x14ac:dyDescent="0.25">
      <c r="A23" s="122" t="s">
        <v>287</v>
      </c>
      <c r="B23" s="122"/>
      <c r="C23" s="123">
        <v>1644.9</v>
      </c>
      <c r="D23" s="123">
        <v>1636.9</v>
      </c>
      <c r="E23" s="123">
        <v>1696.8</v>
      </c>
      <c r="F23" s="124"/>
      <c r="G23" s="107">
        <v>-5.0000000000000001E-3</v>
      </c>
      <c r="H23" s="107">
        <v>3.6999999999999998E-2</v>
      </c>
    </row>
    <row r="24" spans="1:16" s="116" customFormat="1" x14ac:dyDescent="0.25">
      <c r="A24" s="111">
        <v>4551</v>
      </c>
      <c r="B24" s="111" t="s">
        <v>288</v>
      </c>
      <c r="C24" s="112">
        <v>55.1</v>
      </c>
      <c r="D24" s="112">
        <v>58.3</v>
      </c>
      <c r="E24" s="112">
        <v>51.8</v>
      </c>
      <c r="F24" s="118"/>
      <c r="G24" s="109">
        <v>5.7000000000000002E-2</v>
      </c>
      <c r="H24" s="109">
        <v>-0.112</v>
      </c>
    </row>
    <row r="25" spans="1:16" s="116" customFormat="1" x14ac:dyDescent="0.25">
      <c r="A25" s="111">
        <v>4552</v>
      </c>
      <c r="B25" s="111" t="s">
        <v>289</v>
      </c>
      <c r="C25" s="112">
        <v>1589.8</v>
      </c>
      <c r="D25" s="112">
        <v>1578.6</v>
      </c>
      <c r="E25" s="112">
        <v>1645.1</v>
      </c>
      <c r="F25" s="118"/>
      <c r="G25" s="109">
        <v>-7.0000000000000001E-3</v>
      </c>
      <c r="H25" s="109">
        <v>4.2000000000000003E-2</v>
      </c>
    </row>
    <row r="26" spans="1:16" s="116" customFormat="1" x14ac:dyDescent="0.25">
      <c r="A26"/>
      <c r="B26"/>
      <c r="C26"/>
      <c r="D26"/>
      <c r="E26"/>
      <c r="F26"/>
      <c r="G26" s="109"/>
      <c r="H26" s="109"/>
    </row>
    <row r="27" spans="1:16" s="116" customFormat="1" x14ac:dyDescent="0.25">
      <c r="A27" s="113" t="s">
        <v>290</v>
      </c>
      <c r="B27" s="113"/>
      <c r="C27" s="106">
        <v>149.19999999999999</v>
      </c>
      <c r="D27" s="106">
        <v>154.6</v>
      </c>
      <c r="E27" s="106">
        <v>149.9</v>
      </c>
      <c r="F27" s="27"/>
      <c r="G27" s="107">
        <v>3.5999999999999997E-2</v>
      </c>
      <c r="H27" s="107">
        <v>-0.03</v>
      </c>
    </row>
    <row r="28" spans="1:16" s="116" customFormat="1" x14ac:dyDescent="0.25">
      <c r="A28" s="111"/>
      <c r="B28" s="111"/>
      <c r="C28" s="5"/>
      <c r="D28" s="5"/>
      <c r="E28" s="5"/>
      <c r="F28" s="5"/>
      <c r="G28" s="109"/>
      <c r="H28" s="109"/>
      <c r="P28" s="245"/>
    </row>
    <row r="29" spans="1:16" s="116" customFormat="1" x14ac:dyDescent="0.25">
      <c r="A29" s="113" t="s">
        <v>291</v>
      </c>
      <c r="B29" s="113"/>
      <c r="C29" s="106">
        <v>232.9</v>
      </c>
      <c r="D29" s="106">
        <v>248.1</v>
      </c>
      <c r="E29" s="106">
        <v>257.7</v>
      </c>
      <c r="F29" s="27"/>
      <c r="G29" s="107">
        <v>6.5000000000000002E-2</v>
      </c>
      <c r="H29" s="107">
        <v>3.9E-2</v>
      </c>
    </row>
    <row r="30" spans="1:16" s="116" customFormat="1" x14ac:dyDescent="0.25">
      <c r="A30" s="111"/>
      <c r="B30" s="111"/>
      <c r="C30" s="5"/>
      <c r="D30" s="5"/>
      <c r="E30" s="5"/>
      <c r="F30" s="5"/>
      <c r="G30" s="109"/>
      <c r="H30" s="109"/>
    </row>
    <row r="31" spans="1:16" s="116" customFormat="1" x14ac:dyDescent="0.25">
      <c r="A31" s="113" t="s">
        <v>292</v>
      </c>
      <c r="B31" s="113"/>
      <c r="C31" s="125">
        <v>170.6</v>
      </c>
      <c r="D31" s="125">
        <v>192.4</v>
      </c>
      <c r="E31" s="106">
        <v>183.6</v>
      </c>
      <c r="F31" s="27"/>
      <c r="G31" s="107">
        <v>0.128</v>
      </c>
      <c r="H31" s="107">
        <v>-4.5999999999999999E-2</v>
      </c>
    </row>
    <row r="32" spans="1:16" s="116" customFormat="1" x14ac:dyDescent="0.25">
      <c r="A32" s="111"/>
      <c r="B32" s="111"/>
      <c r="C32"/>
      <c r="D32" s="5"/>
      <c r="E32" s="5"/>
      <c r="F32" s="5"/>
      <c r="G32" s="109"/>
      <c r="H32" s="109"/>
    </row>
    <row r="33" spans="1:9" x14ac:dyDescent="0.25">
      <c r="A33" s="113" t="s">
        <v>293</v>
      </c>
      <c r="B33" s="113"/>
      <c r="C33" s="27">
        <v>172.8</v>
      </c>
      <c r="D33" s="106">
        <v>164.3</v>
      </c>
      <c r="E33" s="106">
        <v>162</v>
      </c>
      <c r="F33" s="27"/>
      <c r="G33" s="107">
        <v>-4.9000000000000002E-2</v>
      </c>
      <c r="H33" s="107">
        <v>-1.4E-2</v>
      </c>
      <c r="I33" s="126"/>
    </row>
    <row r="34" spans="1:9" x14ac:dyDescent="0.25">
      <c r="A34" s="127"/>
      <c r="B34" s="127"/>
      <c r="C34" s="127"/>
      <c r="D34" s="127"/>
      <c r="E34" s="127"/>
      <c r="F34" s="127"/>
      <c r="G34" s="109"/>
      <c r="H34" s="109"/>
    </row>
    <row r="35" spans="1:9" x14ac:dyDescent="0.25">
      <c r="A35" s="122" t="s">
        <v>294</v>
      </c>
      <c r="B35" s="122"/>
      <c r="C35" s="106">
        <v>398.5</v>
      </c>
      <c r="D35" s="106">
        <v>391.8</v>
      </c>
      <c r="E35" s="106">
        <v>380.2</v>
      </c>
      <c r="F35" s="27"/>
      <c r="G35" s="107">
        <v>-1.7000000000000001E-2</v>
      </c>
      <c r="H35" s="107">
        <v>-2.9000000000000001E-2</v>
      </c>
      <c r="I35" s="126"/>
    </row>
    <row r="36" spans="1:9" x14ac:dyDescent="0.25">
      <c r="G36" s="109"/>
      <c r="H36" s="109"/>
    </row>
    <row r="37" spans="1:9" x14ac:dyDescent="0.25">
      <c r="A37" s="122" t="s">
        <v>295</v>
      </c>
      <c r="B37" s="128"/>
      <c r="C37" s="106">
        <v>152.5</v>
      </c>
      <c r="D37" s="106">
        <v>170.5</v>
      </c>
      <c r="E37" s="106">
        <v>190.3</v>
      </c>
      <c r="F37" s="27"/>
      <c r="G37" s="107">
        <v>0.11899999999999999</v>
      </c>
      <c r="H37" s="107">
        <v>0.11600000000000001</v>
      </c>
    </row>
    <row r="38" spans="1:9" x14ac:dyDescent="0.25">
      <c r="A38" s="111"/>
      <c r="B38" s="111"/>
      <c r="C38" s="112"/>
      <c r="D38" s="112"/>
      <c r="E38" s="112"/>
      <c r="F38" s="118"/>
      <c r="G38" s="109"/>
      <c r="H38" s="109"/>
    </row>
    <row r="39" spans="1:9" x14ac:dyDescent="0.25">
      <c r="A39" s="122" t="s">
        <v>296</v>
      </c>
      <c r="B39" s="122"/>
      <c r="C39" s="125">
        <v>856.1</v>
      </c>
      <c r="D39" s="125">
        <v>913.7</v>
      </c>
      <c r="E39" s="125">
        <v>932.9</v>
      </c>
      <c r="F39" s="53"/>
      <c r="G39" s="107">
        <v>6.7000000000000004E-2</v>
      </c>
      <c r="H39" s="107">
        <v>2.1000000000000001E-2</v>
      </c>
    </row>
    <row r="40" spans="1:9" x14ac:dyDescent="0.25">
      <c r="A40" s="111"/>
      <c r="B40" s="111"/>
      <c r="C40" s="112"/>
      <c r="D40" s="112"/>
      <c r="E40" s="112"/>
      <c r="F40" s="118"/>
      <c r="G40" s="109"/>
      <c r="H40" s="109"/>
      <c r="I40" s="129"/>
    </row>
  </sheetData>
  <mergeCells count="3">
    <mergeCell ref="A1:O1"/>
    <mergeCell ref="A3:O3"/>
    <mergeCell ref="G5:H5"/>
  </mergeCells>
  <pageMargins left="0.45" right="0.45" top="0.5" bottom="0.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F5BDA-816A-4D10-ADFA-8ADCACF762D5}">
  <sheetPr>
    <pageSetUpPr fitToPage="1"/>
  </sheetPr>
  <dimension ref="A1:D68"/>
  <sheetViews>
    <sheetView zoomScaleNormal="100" workbookViewId="0">
      <selection sqref="A1:D1"/>
    </sheetView>
  </sheetViews>
  <sheetFormatPr defaultRowHeight="15.75" x14ac:dyDescent="0.25"/>
  <cols>
    <col min="1" max="1" width="28.25" customWidth="1"/>
    <col min="2" max="2" width="41.25" customWidth="1"/>
    <col min="3" max="3" width="10.625" customWidth="1"/>
    <col min="4" max="4" width="27.875" style="3" customWidth="1"/>
  </cols>
  <sheetData>
    <row r="1" spans="1:4" s="1" customFormat="1" ht="26.25" x14ac:dyDescent="0.4">
      <c r="A1" s="367" t="s">
        <v>147</v>
      </c>
      <c r="B1" s="367"/>
      <c r="C1" s="367"/>
      <c r="D1" s="367"/>
    </row>
    <row r="2" spans="1:4" ht="4.5" customHeight="1" x14ac:dyDescent="0.25">
      <c r="A2" s="2"/>
      <c r="B2" s="2"/>
      <c r="C2" s="2"/>
    </row>
    <row r="3" spans="1:4" ht="18.75" x14ac:dyDescent="0.3">
      <c r="A3" s="368" t="s">
        <v>55</v>
      </c>
      <c r="B3" s="368"/>
      <c r="C3" s="368"/>
      <c r="D3" s="368"/>
    </row>
    <row r="5" spans="1:4" x14ac:dyDescent="0.25">
      <c r="A5" s="369" t="s">
        <v>603</v>
      </c>
      <c r="B5" s="369"/>
      <c r="C5" s="369"/>
      <c r="D5" s="369"/>
    </row>
    <row r="6" spans="1:4" x14ac:dyDescent="0.25">
      <c r="A6" s="369"/>
      <c r="B6" s="369"/>
      <c r="C6" s="369"/>
      <c r="D6" s="369"/>
    </row>
    <row r="7" spans="1:4" x14ac:dyDescent="0.25">
      <c r="A7" s="369"/>
      <c r="B7" s="369"/>
      <c r="C7" s="369"/>
      <c r="D7" s="369"/>
    </row>
    <row r="8" spans="1:4" x14ac:dyDescent="0.25">
      <c r="C8" s="3"/>
    </row>
    <row r="9" spans="1:4" x14ac:dyDescent="0.25">
      <c r="A9" s="369" t="s">
        <v>604</v>
      </c>
      <c r="B9" s="369"/>
      <c r="C9" s="369"/>
      <c r="D9" s="369"/>
    </row>
    <row r="10" spans="1:4" x14ac:dyDescent="0.25">
      <c r="A10" s="369"/>
      <c r="B10" s="369"/>
      <c r="C10" s="369"/>
      <c r="D10" s="369"/>
    </row>
    <row r="11" spans="1:4" x14ac:dyDescent="0.25">
      <c r="A11" s="369"/>
      <c r="B11" s="369"/>
      <c r="C11" s="369"/>
      <c r="D11" s="369"/>
    </row>
    <row r="12" spans="1:4" x14ac:dyDescent="0.25">
      <c r="C12" s="3"/>
    </row>
    <row r="13" spans="1:4" x14ac:dyDescent="0.25">
      <c r="A13" s="369" t="s">
        <v>56</v>
      </c>
      <c r="B13" s="369"/>
      <c r="C13" s="369"/>
      <c r="D13" s="369"/>
    </row>
    <row r="14" spans="1:4" x14ac:dyDescent="0.25">
      <c r="A14" s="369"/>
      <c r="B14" s="369"/>
      <c r="C14" s="369"/>
      <c r="D14" s="369"/>
    </row>
    <row r="15" spans="1:4" x14ac:dyDescent="0.25">
      <c r="A15" s="369"/>
      <c r="B15" s="369"/>
      <c r="C15" s="369"/>
      <c r="D15" s="369"/>
    </row>
    <row r="16" spans="1:4" x14ac:dyDescent="0.25">
      <c r="C16" s="3"/>
    </row>
    <row r="17" spans="1:4" x14ac:dyDescent="0.25">
      <c r="A17" s="369" t="s">
        <v>57</v>
      </c>
      <c r="B17" s="369"/>
      <c r="C17" s="369"/>
      <c r="D17" s="369"/>
    </row>
    <row r="18" spans="1:4" x14ac:dyDescent="0.25">
      <c r="A18" s="369"/>
      <c r="B18" s="369"/>
      <c r="C18" s="369"/>
      <c r="D18" s="369"/>
    </row>
    <row r="19" spans="1:4" s="3" customFormat="1" x14ac:dyDescent="0.25">
      <c r="A19"/>
      <c r="B19"/>
      <c r="C19"/>
      <c r="D19"/>
    </row>
    <row r="20" spans="1:4" s="3" customFormat="1" x14ac:dyDescent="0.25">
      <c r="A20"/>
      <c r="B20"/>
      <c r="C20"/>
      <c r="D20"/>
    </row>
    <row r="21" spans="1:4" s="3" customFormat="1" x14ac:dyDescent="0.25">
      <c r="A21"/>
      <c r="B21"/>
      <c r="C21"/>
      <c r="D21"/>
    </row>
    <row r="22" spans="1:4" s="3" customFormat="1" x14ac:dyDescent="0.25">
      <c r="A22"/>
      <c r="B22"/>
      <c r="C22"/>
      <c r="D22"/>
    </row>
    <row r="23" spans="1:4" s="3" customFormat="1" x14ac:dyDescent="0.25">
      <c r="A23"/>
      <c r="B23"/>
      <c r="C23"/>
      <c r="D23"/>
    </row>
    <row r="24" spans="1:4" s="3" customFormat="1" x14ac:dyDescent="0.25">
      <c r="A24"/>
      <c r="B24"/>
      <c r="C24"/>
      <c r="D24"/>
    </row>
    <row r="25" spans="1:4" s="3" customFormat="1" x14ac:dyDescent="0.25">
      <c r="A25"/>
      <c r="B25"/>
    </row>
    <row r="26" spans="1:4" s="3" customFormat="1" x14ac:dyDescent="0.25">
      <c r="A26"/>
      <c r="B26"/>
    </row>
    <row r="27" spans="1:4" s="3" customFormat="1" x14ac:dyDescent="0.25">
      <c r="A27"/>
      <c r="B27"/>
    </row>
    <row r="28" spans="1:4" s="3" customFormat="1" x14ac:dyDescent="0.25">
      <c r="A28"/>
      <c r="B28"/>
    </row>
    <row r="29" spans="1:4" s="3" customFormat="1" x14ac:dyDescent="0.25">
      <c r="A29"/>
      <c r="B29"/>
    </row>
    <row r="30" spans="1:4" s="3" customFormat="1" x14ac:dyDescent="0.25">
      <c r="A30"/>
      <c r="B30"/>
    </row>
    <row r="31" spans="1:4" s="3" customFormat="1" x14ac:dyDescent="0.25">
      <c r="A31"/>
      <c r="B31"/>
    </row>
    <row r="32" spans="1:4" s="3" customFormat="1" x14ac:dyDescent="0.25">
      <c r="A32"/>
      <c r="B32"/>
    </row>
    <row r="33" spans="1:2" s="3" customFormat="1" x14ac:dyDescent="0.25">
      <c r="A33"/>
      <c r="B33"/>
    </row>
    <row r="34" spans="1:2" s="3" customFormat="1" x14ac:dyDescent="0.25">
      <c r="A34"/>
      <c r="B34"/>
    </row>
    <row r="35" spans="1:2" s="3" customFormat="1" x14ac:dyDescent="0.25">
      <c r="A35"/>
      <c r="B35"/>
    </row>
    <row r="36" spans="1:2" s="3" customFormat="1" x14ac:dyDescent="0.25">
      <c r="A36"/>
      <c r="B36"/>
    </row>
    <row r="37" spans="1:2" s="3" customFormat="1" x14ac:dyDescent="0.25">
      <c r="A37"/>
      <c r="B37"/>
    </row>
    <row r="38" spans="1:2" s="3" customFormat="1" x14ac:dyDescent="0.25">
      <c r="A38"/>
      <c r="B38"/>
    </row>
    <row r="39" spans="1:2" s="3" customFormat="1" x14ac:dyDescent="0.25">
      <c r="A39"/>
      <c r="B39"/>
    </row>
    <row r="40" spans="1:2" s="3" customFormat="1" x14ac:dyDescent="0.25">
      <c r="A40"/>
      <c r="B40"/>
    </row>
    <row r="41" spans="1:2" s="3" customFormat="1" x14ac:dyDescent="0.25">
      <c r="A41"/>
      <c r="B41"/>
    </row>
    <row r="42" spans="1:2" s="3" customFormat="1" x14ac:dyDescent="0.25">
      <c r="A42"/>
      <c r="B42"/>
    </row>
    <row r="43" spans="1:2" s="3" customFormat="1" x14ac:dyDescent="0.25">
      <c r="A43"/>
      <c r="B43"/>
    </row>
    <row r="44" spans="1:2" s="3" customFormat="1" x14ac:dyDescent="0.25">
      <c r="A44"/>
      <c r="B44"/>
    </row>
    <row r="45" spans="1:2" s="3" customFormat="1" x14ac:dyDescent="0.25">
      <c r="A45"/>
      <c r="B45"/>
    </row>
    <row r="46" spans="1:2" s="3" customFormat="1" x14ac:dyDescent="0.25">
      <c r="A46"/>
      <c r="B46"/>
    </row>
    <row r="47" spans="1:2" s="3" customFormat="1" x14ac:dyDescent="0.25">
      <c r="A47"/>
    </row>
    <row r="48" spans="1:2" s="3" customFormat="1" x14ac:dyDescent="0.25">
      <c r="A48"/>
      <c r="B48"/>
    </row>
    <row r="49" spans="1:2" s="3" customFormat="1" x14ac:dyDescent="0.25">
      <c r="A49"/>
      <c r="B49"/>
    </row>
    <row r="50" spans="1:2" s="3" customFormat="1" x14ac:dyDescent="0.25">
      <c r="A50"/>
      <c r="B50"/>
    </row>
    <row r="51" spans="1:2" s="3" customFormat="1" x14ac:dyDescent="0.25">
      <c r="A51"/>
      <c r="B51"/>
    </row>
    <row r="52" spans="1:2" s="3" customFormat="1" x14ac:dyDescent="0.25">
      <c r="A52"/>
      <c r="B52"/>
    </row>
    <row r="53" spans="1:2" s="3" customFormat="1" x14ac:dyDescent="0.25">
      <c r="A53"/>
      <c r="B53"/>
    </row>
    <row r="54" spans="1:2" s="3" customFormat="1" x14ac:dyDescent="0.25">
      <c r="A54"/>
      <c r="B54"/>
    </row>
    <row r="55" spans="1:2" s="3" customFormat="1" x14ac:dyDescent="0.25">
      <c r="A55"/>
    </row>
    <row r="56" spans="1:2" s="3" customFormat="1" x14ac:dyDescent="0.25">
      <c r="A56"/>
      <c r="B56"/>
    </row>
    <row r="57" spans="1:2" s="3" customFormat="1" x14ac:dyDescent="0.25">
      <c r="A57"/>
      <c r="B57"/>
    </row>
    <row r="58" spans="1:2" s="3" customFormat="1" x14ac:dyDescent="0.25">
      <c r="A58"/>
      <c r="B58"/>
    </row>
    <row r="59" spans="1:2" s="3" customFormat="1" x14ac:dyDescent="0.25">
      <c r="A59"/>
      <c r="B59"/>
    </row>
    <row r="68" spans="1:1" s="3" customFormat="1" x14ac:dyDescent="0.25">
      <c r="A68"/>
    </row>
  </sheetData>
  <mergeCells count="6">
    <mergeCell ref="A17:D18"/>
    <mergeCell ref="A1:D1"/>
    <mergeCell ref="A3:D3"/>
    <mergeCell ref="A5:D7"/>
    <mergeCell ref="A9:D11"/>
    <mergeCell ref="A13:D15"/>
  </mergeCells>
  <pageMargins left="0.45" right="0.45" top="0.5" bottom="0.5" header="0.3" footer="0.3"/>
  <pageSetup scale="7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ED6CA-5F98-4F61-9058-36A914EFB8A9}">
  <sheetPr>
    <pageSetUpPr fitToPage="1"/>
  </sheetPr>
  <dimension ref="A1:X43"/>
  <sheetViews>
    <sheetView zoomScaleNormal="100" workbookViewId="0">
      <selection sqref="A1:O1"/>
    </sheetView>
  </sheetViews>
  <sheetFormatPr defaultRowHeight="15.75" x14ac:dyDescent="0.25"/>
  <cols>
    <col min="1" max="1" width="11.25" customWidth="1"/>
    <col min="2" max="2" width="60.375" customWidth="1"/>
    <col min="3" max="5" width="8.5" customWidth="1"/>
    <col min="6" max="6" width="2.5" customWidth="1"/>
    <col min="7" max="8" width="7.5" customWidth="1"/>
    <col min="9" max="15" width="3.625" customWidth="1"/>
  </cols>
  <sheetData>
    <row r="1" spans="1:16" s="1" customFormat="1" ht="26.25" x14ac:dyDescent="0.4">
      <c r="A1" s="367" t="s">
        <v>237</v>
      </c>
      <c r="B1" s="367"/>
      <c r="C1" s="367"/>
      <c r="D1" s="367"/>
      <c r="E1" s="367"/>
      <c r="F1" s="367"/>
      <c r="G1" s="367"/>
      <c r="H1" s="367"/>
      <c r="I1" s="367"/>
      <c r="J1" s="367"/>
      <c r="K1" s="367"/>
      <c r="L1" s="367"/>
      <c r="M1" s="367"/>
      <c r="N1" s="367"/>
      <c r="O1" s="367"/>
    </row>
    <row r="2" spans="1:16" ht="4.5" customHeight="1" x14ac:dyDescent="0.25">
      <c r="A2" s="2"/>
      <c r="B2" s="2"/>
      <c r="C2" s="2"/>
      <c r="D2" s="2"/>
      <c r="E2" s="2"/>
    </row>
    <row r="3" spans="1:16" ht="18.75" x14ac:dyDescent="0.3">
      <c r="A3" s="368" t="s">
        <v>275</v>
      </c>
      <c r="B3" s="368"/>
      <c r="C3" s="368"/>
      <c r="D3" s="368"/>
      <c r="E3" s="368"/>
      <c r="F3" s="368"/>
      <c r="G3" s="368"/>
      <c r="H3" s="368"/>
      <c r="I3" s="368"/>
      <c r="J3" s="368"/>
      <c r="K3" s="368"/>
      <c r="L3" s="368"/>
      <c r="M3" s="368"/>
      <c r="N3" s="368"/>
      <c r="O3" s="368"/>
    </row>
    <row r="5" spans="1:16" x14ac:dyDescent="0.25">
      <c r="G5" s="373" t="s">
        <v>239</v>
      </c>
      <c r="H5" s="373"/>
    </row>
    <row r="6" spans="1:16" x14ac:dyDescent="0.25">
      <c r="A6" s="27" t="s">
        <v>240</v>
      </c>
      <c r="B6" s="27" t="s">
        <v>160</v>
      </c>
      <c r="C6" s="28" t="s">
        <v>136</v>
      </c>
      <c r="D6" s="28" t="s">
        <v>137</v>
      </c>
      <c r="E6" s="28" t="s">
        <v>150</v>
      </c>
      <c r="F6" s="53"/>
      <c r="G6" s="28" t="s">
        <v>137</v>
      </c>
      <c r="H6" s="28" t="s">
        <v>150</v>
      </c>
    </row>
    <row r="7" spans="1:16" x14ac:dyDescent="0.25">
      <c r="G7" s="117"/>
      <c r="P7" s="130"/>
    </row>
    <row r="8" spans="1:16" x14ac:dyDescent="0.25">
      <c r="A8" s="122" t="s">
        <v>297</v>
      </c>
      <c r="B8" s="122"/>
      <c r="C8" s="125">
        <v>568.20000000000005</v>
      </c>
      <c r="D8" s="125">
        <v>621</v>
      </c>
      <c r="E8" s="125">
        <v>638.29999999999995</v>
      </c>
      <c r="F8" s="53"/>
      <c r="G8" s="107">
        <v>9.2999999999999999E-2</v>
      </c>
      <c r="H8" s="107">
        <v>2.8000000000000001E-2</v>
      </c>
      <c r="I8" s="137"/>
    </row>
    <row r="9" spans="1:16" x14ac:dyDescent="0.25">
      <c r="G9" s="109"/>
      <c r="H9" s="109"/>
    </row>
    <row r="10" spans="1:16" x14ac:dyDescent="0.25">
      <c r="A10" s="27" t="s">
        <v>298</v>
      </c>
      <c r="B10" s="27"/>
      <c r="C10" s="125">
        <v>2278.9</v>
      </c>
      <c r="D10" s="125">
        <v>2823.6</v>
      </c>
      <c r="E10" s="125">
        <v>3001.7</v>
      </c>
      <c r="F10" s="27"/>
      <c r="G10" s="107">
        <v>0.23899999999999999</v>
      </c>
      <c r="H10" s="107">
        <v>6.3E-2</v>
      </c>
    </row>
    <row r="11" spans="1:16" x14ac:dyDescent="0.25">
      <c r="A11" s="52">
        <v>54</v>
      </c>
      <c r="B11" s="111" t="s">
        <v>299</v>
      </c>
      <c r="C11" s="112">
        <v>495.7</v>
      </c>
      <c r="D11" s="112">
        <v>616</v>
      </c>
      <c r="E11" s="112">
        <v>627.9</v>
      </c>
      <c r="G11" s="109">
        <v>0.24299999999999999</v>
      </c>
      <c r="H11" s="109">
        <v>1.9E-2</v>
      </c>
      <c r="P11" s="130"/>
    </row>
    <row r="12" spans="1:16" x14ac:dyDescent="0.25">
      <c r="A12" s="52">
        <v>55</v>
      </c>
      <c r="B12" s="74" t="s">
        <v>173</v>
      </c>
      <c r="C12" s="112">
        <v>21.1</v>
      </c>
      <c r="D12" s="112">
        <v>24.5</v>
      </c>
      <c r="E12" s="112">
        <v>30.1</v>
      </c>
      <c r="G12" s="109">
        <v>0.16300000000000001</v>
      </c>
      <c r="H12" s="109">
        <v>0.22700000000000001</v>
      </c>
    </row>
    <row r="13" spans="1:16" x14ac:dyDescent="0.25">
      <c r="A13" s="131">
        <v>56</v>
      </c>
      <c r="B13" s="74" t="s">
        <v>300</v>
      </c>
      <c r="C13" s="112">
        <v>289.89999999999998</v>
      </c>
      <c r="D13" s="112">
        <v>357.6</v>
      </c>
      <c r="E13" s="112">
        <v>356.1</v>
      </c>
      <c r="G13" s="109">
        <v>0.23400000000000001</v>
      </c>
      <c r="H13" s="109">
        <v>-4.0000000000000001E-3</v>
      </c>
    </row>
    <row r="14" spans="1:16" x14ac:dyDescent="0.25">
      <c r="A14" s="52">
        <v>61</v>
      </c>
      <c r="B14" s="111" t="s">
        <v>175</v>
      </c>
      <c r="C14" s="112">
        <v>13.4</v>
      </c>
      <c r="D14" s="112">
        <v>17.2</v>
      </c>
      <c r="E14" s="112">
        <v>18.3</v>
      </c>
      <c r="G14" s="109">
        <v>0.27900000000000003</v>
      </c>
      <c r="H14" s="109">
        <v>6.6000000000000003E-2</v>
      </c>
    </row>
    <row r="15" spans="1:16" x14ac:dyDescent="0.25">
      <c r="A15" s="52">
        <v>62</v>
      </c>
      <c r="B15" s="111" t="s">
        <v>176</v>
      </c>
      <c r="C15" s="112">
        <v>35.9</v>
      </c>
      <c r="D15" s="112">
        <v>38.299999999999997</v>
      </c>
      <c r="E15" s="112">
        <v>39</v>
      </c>
      <c r="G15" s="109">
        <v>6.6000000000000003E-2</v>
      </c>
      <c r="H15" s="109">
        <v>1.9E-2</v>
      </c>
      <c r="I15" s="108"/>
    </row>
    <row r="16" spans="1:16" x14ac:dyDescent="0.25">
      <c r="A16" s="121">
        <v>71</v>
      </c>
      <c r="B16" s="111" t="s">
        <v>301</v>
      </c>
      <c r="C16" s="112">
        <v>45.5</v>
      </c>
      <c r="D16" s="112">
        <v>74.099999999999994</v>
      </c>
      <c r="E16" s="112">
        <v>84.7</v>
      </c>
      <c r="G16" s="109">
        <v>0.627</v>
      </c>
      <c r="H16" s="109">
        <v>0.14299999999999999</v>
      </c>
      <c r="I16" s="108"/>
    </row>
    <row r="17" spans="1:24" x14ac:dyDescent="0.25">
      <c r="A17" s="52">
        <v>721</v>
      </c>
      <c r="B17" s="111" t="s">
        <v>302</v>
      </c>
      <c r="C17" s="112">
        <v>129.19999999999999</v>
      </c>
      <c r="D17" s="112">
        <v>224.7</v>
      </c>
      <c r="E17" s="112">
        <v>256.3</v>
      </c>
      <c r="G17" s="109">
        <v>0.73899999999999999</v>
      </c>
      <c r="H17" s="109">
        <v>0.14099999999999999</v>
      </c>
      <c r="I17" s="108"/>
    </row>
    <row r="18" spans="1:24" x14ac:dyDescent="0.25">
      <c r="A18" s="52">
        <v>722</v>
      </c>
      <c r="B18" s="132" t="s">
        <v>303</v>
      </c>
      <c r="C18" s="112">
        <v>893</v>
      </c>
      <c r="D18" s="112">
        <v>1067.2</v>
      </c>
      <c r="E18" s="112">
        <v>1144.0999999999999</v>
      </c>
      <c r="G18" s="109">
        <v>0.19500000000000001</v>
      </c>
      <c r="H18" s="109">
        <v>7.1999999999999995E-2</v>
      </c>
      <c r="I18" s="108"/>
    </row>
    <row r="19" spans="1:24" x14ac:dyDescent="0.25">
      <c r="A19" s="111">
        <v>8111</v>
      </c>
      <c r="B19" s="131" t="s">
        <v>304</v>
      </c>
      <c r="C19" s="112">
        <v>233.5</v>
      </c>
      <c r="D19" s="112">
        <v>263.3</v>
      </c>
      <c r="E19" s="112">
        <v>288.8</v>
      </c>
      <c r="G19" s="109">
        <v>0.127</v>
      </c>
      <c r="H19" s="109">
        <v>9.7000000000000003E-2</v>
      </c>
      <c r="I19" s="108"/>
    </row>
    <row r="20" spans="1:24" x14ac:dyDescent="0.25">
      <c r="A20" s="131" t="s">
        <v>305</v>
      </c>
      <c r="B20" s="111" t="s">
        <v>306</v>
      </c>
      <c r="C20" s="112">
        <v>40.1</v>
      </c>
      <c r="D20" s="112">
        <v>45.5</v>
      </c>
      <c r="E20" s="112">
        <v>48.7</v>
      </c>
      <c r="G20" s="109">
        <v>0.13500000000000001</v>
      </c>
      <c r="H20" s="109">
        <v>6.9000000000000006E-2</v>
      </c>
      <c r="I20" s="108"/>
    </row>
    <row r="21" spans="1:24" x14ac:dyDescent="0.25">
      <c r="A21" s="52">
        <v>812</v>
      </c>
      <c r="B21" s="133" t="s">
        <v>307</v>
      </c>
      <c r="C21" s="112">
        <v>69.8</v>
      </c>
      <c r="D21" s="112">
        <v>79.3</v>
      </c>
      <c r="E21" s="112">
        <v>90.8</v>
      </c>
      <c r="G21" s="109">
        <v>0.13700000000000001</v>
      </c>
      <c r="H21" s="109">
        <v>0.14499999999999999</v>
      </c>
      <c r="I21" s="108"/>
      <c r="P21" s="130"/>
    </row>
    <row r="22" spans="1:24" x14ac:dyDescent="0.25">
      <c r="A22" s="111">
        <v>813</v>
      </c>
      <c r="B22" s="133" t="s">
        <v>308</v>
      </c>
      <c r="C22" s="112">
        <v>11.3</v>
      </c>
      <c r="D22" s="112">
        <v>14.8</v>
      </c>
      <c r="E22" s="112">
        <v>16.100000000000001</v>
      </c>
      <c r="G22" s="109">
        <v>0.316</v>
      </c>
      <c r="H22" s="109">
        <v>8.3000000000000004E-2</v>
      </c>
      <c r="I22" s="108"/>
      <c r="P22" s="134"/>
    </row>
    <row r="23" spans="1:24" x14ac:dyDescent="0.25">
      <c r="A23" s="52">
        <v>814</v>
      </c>
      <c r="B23" s="133" t="s">
        <v>309</v>
      </c>
      <c r="C23" s="112">
        <v>0.6</v>
      </c>
      <c r="D23" s="112">
        <v>1</v>
      </c>
      <c r="E23" s="112">
        <v>0.8</v>
      </c>
      <c r="G23" s="109">
        <v>0.68200000000000005</v>
      </c>
      <c r="H23" s="109">
        <v>-0.2</v>
      </c>
      <c r="I23" s="108"/>
      <c r="P23" s="134"/>
    </row>
    <row r="24" spans="1:24" x14ac:dyDescent="0.25">
      <c r="G24" s="109"/>
      <c r="H24" s="109"/>
      <c r="I24" s="108"/>
      <c r="P24" s="134"/>
    </row>
    <row r="25" spans="1:24" x14ac:dyDescent="0.25">
      <c r="A25" s="135" t="s">
        <v>310</v>
      </c>
      <c r="B25" s="135"/>
      <c r="C25" s="136">
        <v>31.4</v>
      </c>
      <c r="D25" s="136">
        <v>32.799999999999997</v>
      </c>
      <c r="E25" s="136">
        <v>17.100000000000001</v>
      </c>
      <c r="G25" s="137">
        <v>4.4999999999999998E-2</v>
      </c>
      <c r="H25" s="137">
        <v>-0.47799999999999998</v>
      </c>
      <c r="I25" s="108"/>
      <c r="P25" s="134"/>
    </row>
    <row r="26" spans="1:24" x14ac:dyDescent="0.25">
      <c r="A26" s="135" t="s">
        <v>311</v>
      </c>
      <c r="B26" s="135"/>
      <c r="C26" s="136">
        <v>135.30000000000001</v>
      </c>
      <c r="D26" s="136">
        <v>207.2</v>
      </c>
      <c r="E26" s="136">
        <v>226.6</v>
      </c>
      <c r="G26" s="137">
        <v>0.53200000000000003</v>
      </c>
      <c r="H26" s="137">
        <v>9.2999999999999999E-2</v>
      </c>
      <c r="I26" s="108"/>
      <c r="P26" s="295"/>
      <c r="Q26" s="295"/>
      <c r="R26" s="295"/>
      <c r="S26" s="295"/>
      <c r="T26" s="295"/>
      <c r="U26" s="295"/>
      <c r="V26" s="295"/>
      <c r="W26" s="295"/>
      <c r="X26" s="295"/>
    </row>
    <row r="27" spans="1:24" x14ac:dyDescent="0.25">
      <c r="A27" s="135" t="s">
        <v>312</v>
      </c>
      <c r="B27" s="135"/>
      <c r="C27" s="136">
        <v>1950.4</v>
      </c>
      <c r="D27" s="136">
        <v>1943.2</v>
      </c>
      <c r="E27" s="136">
        <v>1998.6</v>
      </c>
      <c r="G27" s="137">
        <v>-4.0000000000000001E-3</v>
      </c>
      <c r="H27" s="137">
        <v>2.9000000000000001E-2</v>
      </c>
      <c r="I27" s="108"/>
      <c r="P27" s="295"/>
      <c r="Q27" s="295"/>
      <c r="R27" s="295"/>
      <c r="S27" s="295"/>
      <c r="T27" s="295"/>
      <c r="U27" s="295"/>
      <c r="V27" s="295"/>
      <c r="W27" s="295"/>
      <c r="X27" s="295"/>
    </row>
    <row r="28" spans="1:24" x14ac:dyDescent="0.25">
      <c r="A28" s="135" t="s">
        <v>313</v>
      </c>
      <c r="B28" s="135"/>
      <c r="C28" s="136">
        <v>161.6</v>
      </c>
      <c r="D28" s="136">
        <v>169.7</v>
      </c>
      <c r="E28" s="136">
        <v>176</v>
      </c>
      <c r="G28" s="137">
        <v>0.05</v>
      </c>
      <c r="H28" s="137">
        <v>3.7999999999999999E-2</v>
      </c>
      <c r="P28" s="295"/>
      <c r="Q28" s="295"/>
      <c r="R28" s="295"/>
      <c r="S28" s="295"/>
      <c r="T28" s="295"/>
      <c r="U28" s="295"/>
      <c r="V28" s="295"/>
      <c r="W28" s="295"/>
      <c r="X28" s="295"/>
    </row>
    <row r="29" spans="1:24" x14ac:dyDescent="0.25">
      <c r="A29" s="138"/>
      <c r="B29" s="139" t="s">
        <v>314</v>
      </c>
      <c r="C29" s="140">
        <v>13708.2</v>
      </c>
      <c r="D29" s="140">
        <v>14873</v>
      </c>
      <c r="E29" s="140">
        <v>15509.9</v>
      </c>
      <c r="F29" s="138"/>
      <c r="G29" s="141">
        <v>8.5000000000000006E-2</v>
      </c>
      <c r="H29" s="141">
        <v>4.2999999999999997E-2</v>
      </c>
      <c r="I29" s="108"/>
      <c r="P29" s="295"/>
      <c r="Q29" s="295"/>
      <c r="R29" s="295"/>
      <c r="S29" s="295"/>
      <c r="T29" s="295"/>
      <c r="U29" s="295"/>
      <c r="V29" s="295"/>
      <c r="W29" s="295"/>
      <c r="X29" s="297"/>
    </row>
    <row r="30" spans="1:24" x14ac:dyDescent="0.25">
      <c r="C30" s="29"/>
      <c r="D30" s="29"/>
      <c r="E30" s="29"/>
      <c r="I30" s="108"/>
      <c r="P30" s="295"/>
      <c r="Q30" s="295"/>
      <c r="R30" s="295"/>
      <c r="S30" s="295"/>
      <c r="T30" s="295"/>
      <c r="U30" s="295"/>
      <c r="V30" s="295"/>
      <c r="W30" s="295"/>
      <c r="X30" s="295"/>
    </row>
    <row r="31" spans="1:24" x14ac:dyDescent="0.25">
      <c r="C31" s="29"/>
      <c r="D31" s="29"/>
      <c r="E31" s="29"/>
      <c r="I31" s="108"/>
    </row>
    <row r="32" spans="1:24" ht="15.75" customHeight="1" x14ac:dyDescent="0.25">
      <c r="A32" s="27" t="s">
        <v>157</v>
      </c>
      <c r="B32" s="27"/>
      <c r="C32" s="27"/>
      <c r="D32" s="27"/>
      <c r="E32" s="27"/>
      <c r="F32" s="27"/>
      <c r="G32" s="27"/>
      <c r="H32" s="27"/>
      <c r="I32" s="27"/>
      <c r="J32" s="27"/>
      <c r="K32" s="27"/>
      <c r="L32" s="27"/>
      <c r="M32" s="27"/>
      <c r="N32" s="27"/>
      <c r="O32" s="27"/>
    </row>
    <row r="33" spans="1:16" ht="15.75" customHeight="1" x14ac:dyDescent="0.25">
      <c r="A33" s="273"/>
      <c r="B33" s="273"/>
      <c r="C33" s="273"/>
      <c r="D33" s="273"/>
      <c r="E33" s="273"/>
      <c r="F33" s="273"/>
      <c r="G33" s="273"/>
      <c r="H33" s="273"/>
      <c r="I33" s="273"/>
      <c r="J33" s="273"/>
      <c r="K33" s="273"/>
      <c r="L33" s="273"/>
      <c r="M33" s="273"/>
      <c r="N33" s="273"/>
      <c r="O33" s="273"/>
    </row>
    <row r="34" spans="1:16" ht="15.75" customHeight="1" x14ac:dyDescent="0.25">
      <c r="A34" s="369" t="s">
        <v>315</v>
      </c>
      <c r="B34" s="369"/>
      <c r="C34" s="369"/>
      <c r="D34" s="369"/>
      <c r="E34" s="369"/>
      <c r="F34" s="369"/>
      <c r="G34" s="369"/>
      <c r="H34" s="369"/>
      <c r="I34" s="369"/>
      <c r="J34" s="369"/>
      <c r="K34" s="369"/>
      <c r="L34" s="369"/>
      <c r="M34" s="369"/>
      <c r="N34" s="369"/>
      <c r="O34" s="369"/>
    </row>
    <row r="35" spans="1:16" x14ac:dyDescent="0.25">
      <c r="A35" s="369"/>
      <c r="B35" s="369"/>
      <c r="C35" s="369"/>
      <c r="D35" s="369"/>
      <c r="E35" s="369"/>
      <c r="F35" s="369"/>
      <c r="G35" s="369"/>
      <c r="H35" s="369"/>
      <c r="I35" s="369"/>
      <c r="J35" s="369"/>
      <c r="K35" s="369"/>
      <c r="L35" s="369"/>
      <c r="M35" s="369"/>
      <c r="N35" s="369"/>
      <c r="O35" s="369"/>
    </row>
    <row r="36" spans="1:16" x14ac:dyDescent="0.25">
      <c r="A36" s="369"/>
      <c r="B36" s="369"/>
      <c r="C36" s="369"/>
      <c r="D36" s="369"/>
      <c r="E36" s="369"/>
      <c r="F36" s="369"/>
      <c r="G36" s="369"/>
      <c r="H36" s="369"/>
      <c r="I36" s="369"/>
      <c r="J36" s="369"/>
      <c r="K36" s="369"/>
      <c r="L36" s="369"/>
      <c r="M36" s="369"/>
      <c r="N36" s="369"/>
      <c r="O36" s="369"/>
    </row>
    <row r="37" spans="1:16" x14ac:dyDescent="0.25">
      <c r="A37" s="369"/>
      <c r="B37" s="369"/>
      <c r="C37" s="369"/>
      <c r="D37" s="369"/>
      <c r="E37" s="369"/>
      <c r="F37" s="369"/>
      <c r="G37" s="369"/>
      <c r="H37" s="369"/>
      <c r="I37" s="369"/>
      <c r="J37" s="369"/>
      <c r="K37" s="369"/>
      <c r="L37" s="369"/>
      <c r="M37" s="369"/>
      <c r="N37" s="369"/>
      <c r="O37" s="369"/>
    </row>
    <row r="38" spans="1:16" ht="15.75" customHeight="1" x14ac:dyDescent="0.25"/>
    <row r="40" spans="1:16" x14ac:dyDescent="0.25">
      <c r="P40" s="134"/>
    </row>
    <row r="41" spans="1:16" x14ac:dyDescent="0.25">
      <c r="A41" s="31"/>
      <c r="B41" s="31"/>
      <c r="C41" s="31"/>
      <c r="D41" s="31"/>
      <c r="E41" s="31"/>
      <c r="F41" s="31"/>
      <c r="G41" s="31"/>
      <c r="H41" s="31"/>
      <c r="I41" s="31"/>
      <c r="J41" s="31"/>
      <c r="K41" s="31"/>
      <c r="L41" s="31"/>
      <c r="M41" s="31"/>
      <c r="N41" s="31"/>
      <c r="O41" s="31"/>
    </row>
    <row r="42" spans="1:16" x14ac:dyDescent="0.25">
      <c r="C42" s="29"/>
      <c r="D42" s="29"/>
      <c r="E42" s="29"/>
    </row>
    <row r="43" spans="1:16" x14ac:dyDescent="0.25">
      <c r="C43" s="29"/>
      <c r="D43" s="29"/>
      <c r="E43" s="29"/>
    </row>
  </sheetData>
  <mergeCells count="4">
    <mergeCell ref="A1:O1"/>
    <mergeCell ref="A3:O3"/>
    <mergeCell ref="G5:H5"/>
    <mergeCell ref="A34:O37"/>
  </mergeCells>
  <pageMargins left="0.45" right="0.45" top="0.5" bottom="0.5" header="0.3" footer="0.3"/>
  <pageSetup scale="7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698AD-C276-43DC-B443-ECCC47058F0E}">
  <sheetPr>
    <pageSetUpPr fitToPage="1"/>
  </sheetPr>
  <dimension ref="A1:Q46"/>
  <sheetViews>
    <sheetView zoomScaleNormal="100" workbookViewId="0">
      <selection sqref="A1:L1"/>
    </sheetView>
  </sheetViews>
  <sheetFormatPr defaultRowHeight="15.75" x14ac:dyDescent="0.25"/>
  <cols>
    <col min="1" max="1" width="19.25" customWidth="1"/>
    <col min="2" max="2" width="29.5" customWidth="1"/>
    <col min="3" max="12" width="9.125" customWidth="1"/>
  </cols>
  <sheetData>
    <row r="1" spans="1:15" s="1" customFormat="1" ht="26.25" x14ac:dyDescent="0.4">
      <c r="A1" s="367" t="s">
        <v>237</v>
      </c>
      <c r="B1" s="367"/>
      <c r="C1" s="367"/>
      <c r="D1" s="367"/>
      <c r="E1" s="367"/>
      <c r="F1" s="367"/>
      <c r="G1" s="367"/>
      <c r="H1" s="367"/>
      <c r="I1" s="367"/>
      <c r="J1" s="367"/>
      <c r="K1" s="367"/>
      <c r="L1" s="367"/>
    </row>
    <row r="2" spans="1:15" ht="4.5" customHeight="1" x14ac:dyDescent="0.25">
      <c r="A2" s="2"/>
      <c r="B2" s="2"/>
      <c r="C2" s="2"/>
      <c r="D2" s="2"/>
      <c r="E2" s="2"/>
    </row>
    <row r="3" spans="1:15" ht="18.75" x14ac:dyDescent="0.3">
      <c r="A3" s="368" t="s">
        <v>417</v>
      </c>
      <c r="B3" s="368"/>
      <c r="C3" s="368"/>
      <c r="D3" s="368"/>
      <c r="E3" s="368"/>
      <c r="F3" s="368"/>
      <c r="G3" s="368"/>
      <c r="H3" s="368"/>
      <c r="I3" s="368"/>
      <c r="J3" s="368"/>
      <c r="K3" s="368"/>
      <c r="L3" s="368"/>
    </row>
    <row r="5" spans="1:15" x14ac:dyDescent="0.25">
      <c r="G5" s="46"/>
      <c r="H5" s="4"/>
      <c r="I5" s="4"/>
      <c r="J5" s="4"/>
      <c r="K5" s="4"/>
      <c r="M5" s="4"/>
    </row>
    <row r="6" spans="1:15" x14ac:dyDescent="0.25">
      <c r="G6" s="49"/>
      <c r="H6" s="57"/>
      <c r="I6" s="57"/>
      <c r="J6" s="57"/>
      <c r="K6" s="77"/>
      <c r="L6" s="57"/>
      <c r="M6" s="77"/>
      <c r="N6" s="77"/>
    </row>
    <row r="7" spans="1:15" x14ac:dyDescent="0.25">
      <c r="G7" s="49"/>
      <c r="H7" s="57"/>
      <c r="I7" s="57"/>
      <c r="J7" s="57"/>
      <c r="K7" s="77"/>
      <c r="L7" s="57"/>
      <c r="M7" s="77"/>
      <c r="N7" s="142"/>
    </row>
    <row r="8" spans="1:15" x14ac:dyDescent="0.25">
      <c r="G8" s="49"/>
      <c r="H8" s="57"/>
      <c r="I8" s="57"/>
      <c r="J8" s="57"/>
      <c r="K8" s="77"/>
      <c r="L8" s="57"/>
      <c r="M8" s="77"/>
      <c r="N8" s="142"/>
    </row>
    <row r="9" spans="1:15" x14ac:dyDescent="0.25">
      <c r="G9" s="49"/>
      <c r="H9" s="57"/>
      <c r="I9" s="57"/>
      <c r="J9" s="57"/>
      <c r="K9" s="77"/>
      <c r="L9" s="57"/>
      <c r="M9" s="77"/>
      <c r="N9" s="142"/>
    </row>
    <row r="10" spans="1:15" x14ac:dyDescent="0.25">
      <c r="G10" s="49"/>
      <c r="H10" s="57"/>
      <c r="I10" s="57"/>
      <c r="J10" s="57"/>
      <c r="K10" s="77"/>
      <c r="L10" s="57"/>
      <c r="M10" s="77"/>
      <c r="N10" s="142"/>
    </row>
    <row r="11" spans="1:15" x14ac:dyDescent="0.25">
      <c r="G11" s="49"/>
      <c r="H11" s="57"/>
      <c r="I11" s="57"/>
      <c r="J11" s="57"/>
      <c r="K11" s="77"/>
      <c r="L11" s="57"/>
      <c r="M11" s="77"/>
      <c r="N11" s="142"/>
    </row>
    <row r="12" spans="1:15" x14ac:dyDescent="0.25">
      <c r="G12" s="49"/>
      <c r="H12" s="57"/>
      <c r="I12" s="57"/>
      <c r="J12" s="57"/>
      <c r="K12" s="77"/>
      <c r="L12" s="57"/>
      <c r="M12" s="77"/>
      <c r="N12" s="142"/>
    </row>
    <row r="13" spans="1:15" x14ac:dyDescent="0.25">
      <c r="G13" s="49"/>
      <c r="H13" s="57"/>
      <c r="I13" s="57"/>
      <c r="J13" s="57"/>
      <c r="K13" s="77"/>
      <c r="L13" s="57"/>
      <c r="M13" s="77"/>
      <c r="N13" s="142"/>
    </row>
    <row r="14" spans="1:15" x14ac:dyDescent="0.25">
      <c r="G14" s="49"/>
      <c r="H14" s="57"/>
      <c r="I14" s="57"/>
      <c r="J14" s="57"/>
      <c r="K14" s="77"/>
      <c r="L14" s="57"/>
      <c r="M14" s="77"/>
      <c r="N14" s="142"/>
      <c r="O14" s="5"/>
    </row>
    <row r="15" spans="1:15" x14ac:dyDescent="0.25">
      <c r="G15" s="49"/>
      <c r="H15" s="57"/>
      <c r="I15" s="57"/>
      <c r="J15" s="57"/>
      <c r="K15" s="77"/>
      <c r="M15" s="77"/>
      <c r="N15" s="142"/>
    </row>
    <row r="16" spans="1:15" x14ac:dyDescent="0.25">
      <c r="G16" s="49"/>
      <c r="H16" s="57"/>
      <c r="I16" s="57"/>
      <c r="J16" s="57"/>
      <c r="K16" s="77"/>
      <c r="M16" s="77"/>
      <c r="N16" s="142"/>
    </row>
    <row r="17" spans="1:17" x14ac:dyDescent="0.25">
      <c r="G17" s="49"/>
      <c r="H17" s="57"/>
      <c r="I17" s="57"/>
      <c r="J17" s="57"/>
      <c r="K17" s="77"/>
      <c r="M17" s="77"/>
      <c r="N17" s="142"/>
    </row>
    <row r="18" spans="1:17" x14ac:dyDescent="0.25">
      <c r="G18" s="49"/>
      <c r="H18" s="57"/>
      <c r="I18" s="57"/>
      <c r="J18" s="57"/>
      <c r="K18" s="77"/>
      <c r="M18" s="77"/>
      <c r="N18" s="142"/>
    </row>
    <row r="19" spans="1:17" x14ac:dyDescent="0.25">
      <c r="G19" s="49"/>
      <c r="H19" s="57"/>
      <c r="I19" s="57"/>
      <c r="J19" s="57"/>
      <c r="K19" s="77"/>
      <c r="M19" s="77"/>
      <c r="N19" s="142"/>
    </row>
    <row r="20" spans="1:17" x14ac:dyDescent="0.25">
      <c r="G20" s="49"/>
      <c r="H20" s="57"/>
      <c r="I20" s="57"/>
      <c r="J20" s="57"/>
      <c r="K20" s="77"/>
      <c r="M20" s="77"/>
      <c r="N20" s="142"/>
    </row>
    <row r="21" spans="1:17" x14ac:dyDescent="0.25">
      <c r="G21" s="49"/>
      <c r="H21" s="57"/>
      <c r="I21" s="57"/>
      <c r="J21" s="57"/>
      <c r="K21" s="77"/>
      <c r="M21" s="77"/>
      <c r="N21" s="142"/>
    </row>
    <row r="22" spans="1:17" x14ac:dyDescent="0.25">
      <c r="G22" s="49"/>
      <c r="H22" s="57"/>
      <c r="I22" s="57"/>
      <c r="J22" s="57"/>
      <c r="K22" s="77"/>
      <c r="M22" s="77"/>
      <c r="N22" s="142"/>
    </row>
    <row r="23" spans="1:17" x14ac:dyDescent="0.25">
      <c r="G23" s="49"/>
      <c r="H23" s="57"/>
      <c r="I23" s="57"/>
      <c r="J23" s="57"/>
      <c r="K23" s="77"/>
      <c r="M23" s="77"/>
      <c r="N23" s="142"/>
    </row>
    <row r="24" spans="1:17" x14ac:dyDescent="0.25">
      <c r="G24" s="49"/>
      <c r="H24" s="57"/>
      <c r="I24" s="57"/>
      <c r="J24" s="57"/>
      <c r="K24" s="77"/>
      <c r="M24" s="77"/>
      <c r="N24" s="142"/>
    </row>
    <row r="25" spans="1:17" x14ac:dyDescent="0.25">
      <c r="G25" s="49"/>
      <c r="H25" s="57"/>
      <c r="I25" s="57"/>
      <c r="J25" s="57"/>
      <c r="K25" s="77"/>
      <c r="M25" s="77"/>
      <c r="N25" s="142"/>
    </row>
    <row r="26" spans="1:17" x14ac:dyDescent="0.25">
      <c r="G26" s="49"/>
      <c r="H26" s="57"/>
      <c r="I26" s="57"/>
      <c r="J26" s="57"/>
      <c r="K26" s="77"/>
      <c r="M26" s="77"/>
      <c r="N26" s="142"/>
    </row>
    <row r="27" spans="1:17" x14ac:dyDescent="0.25">
      <c r="G27" s="49"/>
      <c r="H27" s="57"/>
      <c r="I27" s="57"/>
      <c r="J27" s="57"/>
      <c r="K27" s="77"/>
      <c r="M27" s="77"/>
      <c r="N27" s="142"/>
    </row>
    <row r="29" spans="1:17" x14ac:dyDescent="0.25">
      <c r="A29" s="5" t="s">
        <v>316</v>
      </c>
      <c r="C29" s="4" t="s">
        <v>129</v>
      </c>
      <c r="D29" s="4" t="s">
        <v>130</v>
      </c>
      <c r="E29" s="4" t="s">
        <v>131</v>
      </c>
      <c r="F29" s="4" t="s">
        <v>132</v>
      </c>
      <c r="G29" s="4" t="s">
        <v>133</v>
      </c>
      <c r="H29" s="4" t="s">
        <v>134</v>
      </c>
      <c r="I29" s="4" t="s">
        <v>135</v>
      </c>
      <c r="J29" s="4" t="s">
        <v>136</v>
      </c>
      <c r="K29" s="4" t="s">
        <v>137</v>
      </c>
      <c r="L29" s="4" t="s">
        <v>150</v>
      </c>
    </row>
    <row r="30" spans="1:17" x14ac:dyDescent="0.25">
      <c r="A30" t="s">
        <v>317</v>
      </c>
      <c r="C30" s="143">
        <v>4220.4171853158077</v>
      </c>
      <c r="D30" s="143">
        <v>4455.9805585602326</v>
      </c>
      <c r="E30" s="143">
        <v>4453.5099027192127</v>
      </c>
      <c r="F30" s="143">
        <v>4568.3999303218543</v>
      </c>
      <c r="G30" s="143">
        <v>4778.5462432941767</v>
      </c>
      <c r="H30" s="143">
        <v>5243.3067431750205</v>
      </c>
      <c r="I30" s="143">
        <v>5323.2816817221446</v>
      </c>
      <c r="J30" s="143">
        <v>6494.008846878839</v>
      </c>
      <c r="K30" s="143">
        <v>6754.2671704326449</v>
      </c>
      <c r="L30" s="143">
        <v>6939.8</v>
      </c>
    </row>
    <row r="31" spans="1:17" ht="15.75" customHeight="1" x14ac:dyDescent="0.25">
      <c r="A31" t="s">
        <v>318</v>
      </c>
      <c r="C31" s="143">
        <v>1109.2827385704816</v>
      </c>
      <c r="D31" s="143">
        <v>1146.5530912381362</v>
      </c>
      <c r="E31" s="143">
        <v>1215.9797968563469</v>
      </c>
      <c r="F31" s="143">
        <v>1253.825717446568</v>
      </c>
      <c r="G31" s="143">
        <v>1286.9485635261631</v>
      </c>
      <c r="H31" s="143">
        <v>1333.3484995201547</v>
      </c>
      <c r="I31" s="143">
        <v>1185.0028814845391</v>
      </c>
      <c r="J31" s="143">
        <v>1067.7379544733806</v>
      </c>
      <c r="K31" s="143">
        <v>1366.0399782191316</v>
      </c>
      <c r="L31" s="143">
        <v>1485.1</v>
      </c>
      <c r="P31" s="47"/>
      <c r="Q31" s="144"/>
    </row>
    <row r="32" spans="1:17" ht="15.75" customHeight="1" x14ac:dyDescent="0.25">
      <c r="A32" t="s">
        <v>319</v>
      </c>
      <c r="C32" s="143">
        <v>1850.8876047773063</v>
      </c>
      <c r="D32" s="143">
        <v>1911.4784440898736</v>
      </c>
      <c r="E32" s="143">
        <v>2010.0186163942692</v>
      </c>
      <c r="F32" s="143">
        <v>2116.2477485515851</v>
      </c>
      <c r="G32" s="143">
        <v>2239.7310842109896</v>
      </c>
      <c r="H32" s="143">
        <v>2395.0405605567244</v>
      </c>
      <c r="I32" s="143">
        <v>2447.8447407181279</v>
      </c>
      <c r="J32" s="143">
        <v>2666.8172273150149</v>
      </c>
      <c r="K32" s="143">
        <v>3025.0412372204896</v>
      </c>
      <c r="L32" s="143">
        <v>3104.8</v>
      </c>
      <c r="P32" s="47"/>
      <c r="Q32" s="144"/>
    </row>
    <row r="33" spans="1:17" ht="15.75" customHeight="1" x14ac:dyDescent="0.25">
      <c r="A33" t="s">
        <v>320</v>
      </c>
      <c r="C33" s="143">
        <v>1152.6884986564055</v>
      </c>
      <c r="D33" s="143">
        <v>1112.2739527317574</v>
      </c>
      <c r="E33" s="143">
        <v>1246.3128119001706</v>
      </c>
      <c r="F33" s="143">
        <v>1283.7248698099936</v>
      </c>
      <c r="G33" s="143">
        <v>1326.8862354586743</v>
      </c>
      <c r="H33" s="143">
        <v>1337.5030053781009</v>
      </c>
      <c r="I33" s="143">
        <v>1321.3603637651886</v>
      </c>
      <c r="J33" s="143">
        <v>1529.2407040127662</v>
      </c>
      <c r="K33" s="143">
        <v>1784.4735043677354</v>
      </c>
      <c r="L33" s="143">
        <v>1981.5</v>
      </c>
      <c r="P33" s="47"/>
      <c r="Q33" s="144"/>
    </row>
    <row r="34" spans="1:17" ht="15.75" customHeight="1" x14ac:dyDescent="0.25">
      <c r="A34" s="5" t="s">
        <v>71</v>
      </c>
      <c r="C34" s="145">
        <v>8333.2760273200001</v>
      </c>
      <c r="D34" s="145">
        <v>8626.28604662</v>
      </c>
      <c r="E34" s="145">
        <v>8925.8211278700001</v>
      </c>
      <c r="F34" s="145">
        <v>9222.1982661300008</v>
      </c>
      <c r="G34" s="145">
        <v>9632.112126490003</v>
      </c>
      <c r="H34" s="145">
        <v>10309.198808630001</v>
      </c>
      <c r="I34" s="145">
        <v>10277.489667690001</v>
      </c>
      <c r="J34" s="145">
        <v>11757.804732680001</v>
      </c>
      <c r="K34" s="145">
        <v>12929.821890240002</v>
      </c>
      <c r="L34" s="145">
        <v>13511.3</v>
      </c>
      <c r="P34" s="47"/>
      <c r="Q34" s="144"/>
    </row>
    <row r="35" spans="1:17" ht="15.75" customHeight="1" x14ac:dyDescent="0.25">
      <c r="P35" s="47"/>
      <c r="Q35" s="144"/>
    </row>
    <row r="36" spans="1:17" ht="15.75" customHeight="1" x14ac:dyDescent="0.25">
      <c r="A36" s="51" t="s">
        <v>157</v>
      </c>
      <c r="B36" s="51"/>
      <c r="C36" s="51"/>
      <c r="D36" s="51"/>
      <c r="E36" s="51"/>
      <c r="F36" s="51"/>
      <c r="G36" s="146"/>
      <c r="H36" s="146"/>
      <c r="I36" s="146"/>
      <c r="J36" s="146"/>
      <c r="K36" s="146"/>
      <c r="L36" s="146"/>
      <c r="P36" s="47"/>
      <c r="Q36" s="144"/>
    </row>
    <row r="37" spans="1:17" x14ac:dyDescent="0.25">
      <c r="A37" s="49"/>
      <c r="B37" s="49"/>
      <c r="C37" s="31"/>
      <c r="D37" s="50"/>
      <c r="E37" s="147"/>
      <c r="P37" s="47"/>
      <c r="Q37" s="144"/>
    </row>
    <row r="38" spans="1:17" ht="15.75" customHeight="1" x14ac:dyDescent="0.25">
      <c r="A38" s="369" t="s">
        <v>321</v>
      </c>
      <c r="B38" s="369"/>
      <c r="C38" s="369"/>
      <c r="D38" s="369"/>
      <c r="E38" s="369"/>
      <c r="F38" s="369"/>
      <c r="G38" s="369"/>
      <c r="H38" s="369"/>
      <c r="I38" s="369"/>
      <c r="J38" s="369"/>
      <c r="K38" s="369"/>
      <c r="L38" s="369"/>
      <c r="P38" s="47"/>
      <c r="Q38" s="144"/>
    </row>
    <row r="39" spans="1:17" x14ac:dyDescent="0.25">
      <c r="A39" s="369"/>
      <c r="B39" s="369"/>
      <c r="C39" s="369"/>
      <c r="D39" s="369"/>
      <c r="E39" s="369"/>
      <c r="F39" s="369"/>
      <c r="G39" s="369"/>
      <c r="H39" s="369"/>
      <c r="I39" s="369"/>
      <c r="J39" s="369"/>
      <c r="K39" s="369"/>
      <c r="L39" s="369"/>
      <c r="P39" s="47"/>
      <c r="Q39" s="144"/>
    </row>
    <row r="40" spans="1:17" x14ac:dyDescent="0.25">
      <c r="A40" s="369"/>
      <c r="B40" s="369"/>
      <c r="C40" s="369"/>
      <c r="D40" s="369"/>
      <c r="E40" s="369"/>
      <c r="F40" s="369"/>
      <c r="G40" s="369"/>
      <c r="H40" s="369"/>
      <c r="I40" s="369"/>
      <c r="J40" s="369"/>
      <c r="K40" s="369"/>
      <c r="L40" s="369"/>
      <c r="P40" s="47"/>
      <c r="Q40" s="144"/>
    </row>
    <row r="41" spans="1:17" ht="15.75" customHeight="1" x14ac:dyDescent="0.25">
      <c r="A41" s="44"/>
      <c r="B41" s="44"/>
      <c r="F41" s="31"/>
      <c r="G41" s="31"/>
      <c r="H41" s="31"/>
      <c r="I41" s="31"/>
      <c r="P41" s="47"/>
      <c r="Q41" s="144"/>
    </row>
    <row r="42" spans="1:17" x14ac:dyDescent="0.25">
      <c r="P42" s="47"/>
      <c r="Q42" s="144"/>
    </row>
    <row r="43" spans="1:17" x14ac:dyDescent="0.25">
      <c r="P43" s="47"/>
    </row>
    <row r="44" spans="1:17" x14ac:dyDescent="0.25">
      <c r="L44" s="5"/>
    </row>
    <row r="46" spans="1:17" x14ac:dyDescent="0.25">
      <c r="K46" s="5"/>
    </row>
  </sheetData>
  <mergeCells count="3">
    <mergeCell ref="A1:L1"/>
    <mergeCell ref="A3:L3"/>
    <mergeCell ref="A38:L40"/>
  </mergeCells>
  <pageMargins left="0.45" right="0.45" top="0.5" bottom="0.5" header="0.3" footer="0.3"/>
  <pageSetup scale="7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F1188-8B75-4415-A4AC-1E2F6E635F64}">
  <sheetPr>
    <pageSetUpPr fitToPage="1"/>
  </sheetPr>
  <dimension ref="A1:M46"/>
  <sheetViews>
    <sheetView zoomScaleNormal="100" workbookViewId="0">
      <selection sqref="A1:L1"/>
    </sheetView>
  </sheetViews>
  <sheetFormatPr defaultRowHeight="15.75" x14ac:dyDescent="0.25"/>
  <cols>
    <col min="1" max="1" width="10.75" customWidth="1"/>
    <col min="2" max="2" width="9" customWidth="1"/>
    <col min="3" max="3" width="1.625" customWidth="1"/>
    <col min="4" max="4" width="11.25" customWidth="1"/>
    <col min="5" max="5" width="14" customWidth="1"/>
    <col min="6" max="6" width="16.375" customWidth="1"/>
    <col min="7" max="7" width="27" customWidth="1"/>
    <col min="8" max="8" width="25" customWidth="1"/>
    <col min="9" max="9" width="2.625" customWidth="1"/>
    <col min="10" max="10" width="5.625" customWidth="1"/>
    <col min="11" max="11" width="9.375" customWidth="1"/>
    <col min="12" max="12" width="7.375" customWidth="1"/>
  </cols>
  <sheetData>
    <row r="1" spans="1:13" s="1" customFormat="1" ht="26.25" x14ac:dyDescent="0.4">
      <c r="A1" s="367" t="s">
        <v>237</v>
      </c>
      <c r="B1" s="367"/>
      <c r="C1" s="367"/>
      <c r="D1" s="367"/>
      <c r="E1" s="367"/>
      <c r="F1" s="367"/>
      <c r="G1" s="367"/>
      <c r="H1" s="367"/>
      <c r="I1" s="367"/>
      <c r="J1" s="367"/>
      <c r="K1" s="367"/>
      <c r="L1" s="367"/>
    </row>
    <row r="2" spans="1:13" ht="4.5" customHeight="1" x14ac:dyDescent="0.25">
      <c r="A2" s="2"/>
      <c r="B2" s="2"/>
      <c r="C2" s="2"/>
      <c r="D2" s="2"/>
      <c r="E2" s="2"/>
    </row>
    <row r="3" spans="1:13" ht="18.75" x14ac:dyDescent="0.3">
      <c r="A3" s="368" t="s">
        <v>400</v>
      </c>
      <c r="B3" s="368"/>
      <c r="C3" s="368"/>
      <c r="D3" s="368"/>
      <c r="E3" s="368"/>
      <c r="F3" s="368"/>
      <c r="G3" s="368"/>
      <c r="H3" s="368"/>
      <c r="I3" s="368"/>
      <c r="J3" s="368"/>
      <c r="K3" s="368"/>
      <c r="L3" s="368"/>
    </row>
    <row r="5" spans="1:13" x14ac:dyDescent="0.25">
      <c r="A5" s="5"/>
      <c r="B5" s="4"/>
      <c r="C5" s="4"/>
      <c r="D5" s="4"/>
      <c r="E5" s="4"/>
      <c r="F5" s="4"/>
      <c r="G5" s="268"/>
      <c r="H5" s="4"/>
      <c r="I5" s="4"/>
      <c r="J5" s="4"/>
      <c r="K5" s="4"/>
      <c r="M5" s="4"/>
    </row>
    <row r="6" spans="1:13" x14ac:dyDescent="0.25">
      <c r="A6" s="5"/>
      <c r="B6" s="268"/>
      <c r="C6" s="4"/>
      <c r="D6" s="4"/>
      <c r="E6" s="4"/>
      <c r="F6" s="4"/>
      <c r="G6" s="261"/>
      <c r="H6" s="57"/>
      <c r="I6" s="57"/>
      <c r="J6" s="268"/>
      <c r="K6" s="5" t="s">
        <v>625</v>
      </c>
      <c r="L6" s="4" t="s">
        <v>71</v>
      </c>
      <c r="M6" s="47"/>
    </row>
    <row r="7" spans="1:13" x14ac:dyDescent="0.25">
      <c r="B7" s="261"/>
      <c r="C7" s="47"/>
      <c r="D7" s="47"/>
      <c r="E7" s="47"/>
      <c r="F7" s="47"/>
      <c r="G7" s="261"/>
      <c r="H7" s="57"/>
      <c r="I7" s="57"/>
      <c r="J7" s="261"/>
      <c r="K7" t="s">
        <v>129</v>
      </c>
      <c r="L7" s="29">
        <v>250.55854170000003</v>
      </c>
      <c r="M7" s="47"/>
    </row>
    <row r="8" spans="1:13" x14ac:dyDescent="0.25">
      <c r="B8" s="261"/>
      <c r="C8" s="47"/>
      <c r="D8" s="47"/>
      <c r="E8" s="47"/>
      <c r="F8" s="47"/>
      <c r="G8" s="261"/>
      <c r="H8" s="57"/>
      <c r="I8" s="57"/>
      <c r="J8" s="261"/>
      <c r="K8" t="s">
        <v>130</v>
      </c>
      <c r="L8" s="29">
        <v>283.23203689999997</v>
      </c>
      <c r="M8" s="47"/>
    </row>
    <row r="9" spans="1:13" x14ac:dyDescent="0.25">
      <c r="B9" s="261"/>
      <c r="C9" s="47"/>
      <c r="D9" s="47"/>
      <c r="E9" s="47"/>
      <c r="F9" s="47"/>
      <c r="G9" s="261"/>
      <c r="H9" s="57"/>
      <c r="I9" s="57"/>
      <c r="J9" s="261"/>
      <c r="K9" t="s">
        <v>131</v>
      </c>
      <c r="L9" s="29">
        <v>279.89009139000001</v>
      </c>
      <c r="M9" s="47"/>
    </row>
    <row r="10" spans="1:13" x14ac:dyDescent="0.25">
      <c r="B10" s="261"/>
      <c r="C10" s="47"/>
      <c r="D10" s="47"/>
      <c r="E10" s="47"/>
      <c r="F10" s="47"/>
      <c r="G10" s="261"/>
      <c r="H10" s="57"/>
      <c r="I10" s="57"/>
      <c r="J10" s="261"/>
      <c r="K10" t="s">
        <v>132</v>
      </c>
      <c r="L10" s="29">
        <v>354.31032799999991</v>
      </c>
      <c r="M10" s="47"/>
    </row>
    <row r="11" spans="1:13" x14ac:dyDescent="0.25">
      <c r="B11" s="261"/>
      <c r="C11" s="47"/>
      <c r="D11" s="47"/>
      <c r="E11" s="47"/>
      <c r="F11" s="47"/>
      <c r="G11" s="261"/>
      <c r="H11" s="57"/>
      <c r="I11" s="57"/>
      <c r="J11" s="261"/>
      <c r="K11" t="s">
        <v>133</v>
      </c>
      <c r="L11" s="29">
        <v>453.85850202999995</v>
      </c>
      <c r="M11" s="47"/>
    </row>
    <row r="12" spans="1:13" x14ac:dyDescent="0.25">
      <c r="B12" s="261"/>
      <c r="C12" s="47"/>
      <c r="D12" s="47"/>
      <c r="E12" s="47"/>
      <c r="F12" s="47"/>
      <c r="G12" s="261"/>
      <c r="H12" s="57"/>
      <c r="I12" s="57"/>
      <c r="J12" s="261"/>
      <c r="K12" t="s">
        <v>134</v>
      </c>
      <c r="L12" s="29">
        <v>753.80696405999993</v>
      </c>
      <c r="M12" s="47"/>
    </row>
    <row r="13" spans="1:13" x14ac:dyDescent="0.25">
      <c r="B13" s="261"/>
      <c r="C13" s="47"/>
      <c r="D13" s="47"/>
      <c r="E13" s="47"/>
      <c r="F13" s="47"/>
      <c r="G13" s="261"/>
      <c r="H13" s="57"/>
      <c r="I13" s="57"/>
      <c r="J13" s="261"/>
      <c r="K13" t="s">
        <v>135</v>
      </c>
      <c r="L13" s="29">
        <v>1097.4609401500002</v>
      </c>
      <c r="M13" s="77"/>
    </row>
    <row r="14" spans="1:13" x14ac:dyDescent="0.25">
      <c r="B14" s="261"/>
      <c r="C14" s="47"/>
      <c r="D14" s="47"/>
      <c r="E14" s="47"/>
      <c r="F14" s="47"/>
      <c r="G14" s="261"/>
      <c r="H14" s="57"/>
      <c r="I14" s="57"/>
      <c r="J14" s="261"/>
      <c r="K14" t="s">
        <v>136</v>
      </c>
      <c r="L14" s="29">
        <v>1675.34404829</v>
      </c>
      <c r="M14" s="77"/>
    </row>
    <row r="15" spans="1:13" x14ac:dyDescent="0.25">
      <c r="B15" s="261"/>
      <c r="C15" s="47"/>
      <c r="D15" s="47"/>
      <c r="E15" s="47"/>
      <c r="F15" s="47"/>
      <c r="G15" s="261"/>
      <c r="H15" s="57"/>
      <c r="I15" s="57"/>
      <c r="J15" s="261"/>
      <c r="K15" t="s">
        <v>137</v>
      </c>
      <c r="L15" s="29">
        <v>1760.34678119</v>
      </c>
      <c r="M15" s="77"/>
    </row>
    <row r="16" spans="1:13" x14ac:dyDescent="0.25">
      <c r="B16" s="261"/>
      <c r="C16" s="47"/>
      <c r="D16" s="47"/>
      <c r="E16" s="47"/>
      <c r="F16" s="47"/>
      <c r="G16" s="261"/>
      <c r="H16" s="57"/>
      <c r="I16" s="57"/>
      <c r="J16" s="261"/>
      <c r="K16" t="s">
        <v>150</v>
      </c>
      <c r="L16" s="29">
        <v>1798.8922685799998</v>
      </c>
      <c r="M16" s="77"/>
    </row>
    <row r="17" spans="1:13" x14ac:dyDescent="0.25">
      <c r="B17" s="261"/>
      <c r="C17" s="47"/>
      <c r="D17" s="47"/>
      <c r="E17" s="47"/>
      <c r="F17" s="47"/>
      <c r="G17" s="261"/>
      <c r="H17" s="57"/>
      <c r="I17" s="57"/>
      <c r="J17" s="261"/>
      <c r="L17" s="47"/>
      <c r="M17" s="77"/>
    </row>
    <row r="18" spans="1:13" x14ac:dyDescent="0.25">
      <c r="B18" s="261"/>
      <c r="C18" s="47"/>
      <c r="D18" s="47"/>
      <c r="E18" s="47"/>
      <c r="F18" s="47"/>
      <c r="G18" s="261"/>
      <c r="H18" s="57"/>
      <c r="I18" s="57"/>
      <c r="J18" s="261"/>
      <c r="L18" s="47"/>
      <c r="M18" s="77"/>
    </row>
    <row r="19" spans="1:13" x14ac:dyDescent="0.25">
      <c r="B19" s="261"/>
      <c r="C19" s="47"/>
      <c r="D19" s="47"/>
      <c r="E19" s="47"/>
      <c r="F19" s="47"/>
      <c r="G19" s="261"/>
      <c r="H19" s="57"/>
      <c r="I19" s="57"/>
      <c r="J19" s="261"/>
      <c r="L19" s="47"/>
      <c r="M19" s="77"/>
    </row>
    <row r="20" spans="1:13" x14ac:dyDescent="0.25">
      <c r="B20" s="261"/>
      <c r="C20" s="47"/>
      <c r="D20" s="47"/>
      <c r="E20" s="47"/>
      <c r="F20" s="47"/>
      <c r="G20" s="261"/>
      <c r="H20" s="57"/>
      <c r="I20" s="57"/>
      <c r="J20" s="261"/>
      <c r="L20" s="47"/>
      <c r="M20" s="77"/>
    </row>
    <row r="21" spans="1:13" x14ac:dyDescent="0.25">
      <c r="B21" s="261"/>
      <c r="C21" s="47"/>
      <c r="D21" s="47"/>
      <c r="E21" s="47"/>
      <c r="F21" s="47"/>
      <c r="G21" s="261"/>
      <c r="H21" s="57"/>
      <c r="I21" s="57"/>
      <c r="J21" s="261"/>
      <c r="L21" s="47"/>
      <c r="M21" s="77"/>
    </row>
    <row r="22" spans="1:13" x14ac:dyDescent="0.25">
      <c r="B22" s="261"/>
      <c r="C22" s="47"/>
      <c r="D22" s="47"/>
      <c r="E22" s="47"/>
      <c r="F22" s="47"/>
      <c r="G22" s="261"/>
      <c r="H22" s="57"/>
      <c r="I22" s="57"/>
      <c r="J22" s="261"/>
      <c r="L22" s="47"/>
      <c r="M22" s="77"/>
    </row>
    <row r="23" spans="1:13" x14ac:dyDescent="0.25">
      <c r="B23" s="261"/>
      <c r="C23" s="47"/>
      <c r="D23" s="47"/>
      <c r="E23" s="47"/>
      <c r="F23" s="47"/>
      <c r="G23" s="261"/>
      <c r="H23" s="57"/>
      <c r="I23" s="57"/>
      <c r="J23" s="261"/>
      <c r="L23" s="47"/>
      <c r="M23" s="77"/>
    </row>
    <row r="24" spans="1:13" x14ac:dyDescent="0.25">
      <c r="B24" s="261"/>
      <c r="C24" s="47"/>
      <c r="D24" s="47"/>
      <c r="E24" s="47"/>
      <c r="F24" s="47"/>
      <c r="G24" s="261"/>
      <c r="H24" s="57"/>
      <c r="I24" s="57"/>
      <c r="J24" s="261"/>
      <c r="L24" s="47"/>
      <c r="M24" s="77"/>
    </row>
    <row r="25" spans="1:13" x14ac:dyDescent="0.25">
      <c r="B25" s="261"/>
      <c r="C25" s="47"/>
      <c r="J25" s="261"/>
      <c r="L25" s="47"/>
      <c r="M25" s="77"/>
    </row>
    <row r="26" spans="1:13" x14ac:dyDescent="0.25">
      <c r="B26" s="261"/>
      <c r="C26" s="47"/>
      <c r="D26" s="47"/>
      <c r="E26" s="47"/>
      <c r="F26" s="47"/>
      <c r="G26" s="261"/>
      <c r="H26" s="57"/>
      <c r="I26" s="57"/>
      <c r="J26" s="261"/>
      <c r="L26" s="47"/>
      <c r="M26" s="77"/>
    </row>
    <row r="27" spans="1:13" ht="15.6" customHeight="1" x14ac:dyDescent="0.25">
      <c r="B27" s="261"/>
      <c r="C27" s="47"/>
      <c r="J27" s="261"/>
      <c r="L27" s="47"/>
      <c r="M27" s="77"/>
    </row>
    <row r="28" spans="1:13" ht="15.75" customHeight="1" x14ac:dyDescent="0.25">
      <c r="A28" s="267" t="s">
        <v>402</v>
      </c>
      <c r="B28" s="53"/>
      <c r="D28" s="276" t="s">
        <v>403</v>
      </c>
      <c r="E28" s="53"/>
      <c r="F28" s="53"/>
      <c r="G28" s="53"/>
      <c r="H28" s="53"/>
      <c r="I28" s="53"/>
      <c r="J28" s="270"/>
      <c r="K28" s="53"/>
      <c r="L28" s="288"/>
    </row>
    <row r="29" spans="1:13" ht="15.75" customHeight="1" x14ac:dyDescent="0.25">
      <c r="A29" s="277" t="s">
        <v>404</v>
      </c>
      <c r="D29" s="278" t="s">
        <v>405</v>
      </c>
      <c r="J29" s="261"/>
      <c r="L29" s="47"/>
    </row>
    <row r="30" spans="1:13" ht="15.75" customHeight="1" x14ac:dyDescent="0.25">
      <c r="A30" s="279" t="s">
        <v>406</v>
      </c>
      <c r="D30" s="278" t="s">
        <v>407</v>
      </c>
      <c r="J30" s="261"/>
      <c r="L30" s="47"/>
    </row>
    <row r="31" spans="1:13" ht="15.75" customHeight="1" x14ac:dyDescent="0.25">
      <c r="A31" s="279" t="s">
        <v>408</v>
      </c>
      <c r="B31" s="277"/>
      <c r="C31" s="280"/>
      <c r="D31" s="278" t="s">
        <v>409</v>
      </c>
      <c r="J31" s="261"/>
      <c r="L31" s="47"/>
    </row>
    <row r="32" spans="1:13" ht="15.75" customHeight="1" x14ac:dyDescent="0.25">
      <c r="A32" s="279" t="s">
        <v>410</v>
      </c>
      <c r="B32" s="281"/>
      <c r="C32" s="280"/>
      <c r="D32" s="278" t="s">
        <v>411</v>
      </c>
      <c r="J32" s="261"/>
      <c r="L32" s="47"/>
    </row>
    <row r="33" spans="1:12" x14ac:dyDescent="0.25">
      <c r="A33" s="268"/>
      <c r="B33" s="261"/>
      <c r="C33" s="264"/>
      <c r="D33" s="264"/>
      <c r="E33" s="158"/>
      <c r="F33" s="158"/>
      <c r="G33" s="158"/>
      <c r="H33" s="158"/>
      <c r="I33" s="158"/>
      <c r="J33" s="261"/>
      <c r="L33" s="47"/>
    </row>
    <row r="34" spans="1:12" x14ac:dyDescent="0.25">
      <c r="A34" s="156" t="s">
        <v>157</v>
      </c>
      <c r="B34" s="53"/>
      <c r="C34" s="157"/>
      <c r="D34" s="157"/>
      <c r="E34" s="157"/>
      <c r="F34" s="157"/>
      <c r="G34" s="157"/>
      <c r="H34" s="157"/>
      <c r="I34" s="287"/>
      <c r="J34" s="270"/>
      <c r="K34" s="53"/>
      <c r="L34" s="288"/>
    </row>
    <row r="35" spans="1:12" ht="15.75" customHeight="1" x14ac:dyDescent="0.25">
      <c r="A35" s="386" t="s">
        <v>401</v>
      </c>
      <c r="B35" s="386"/>
      <c r="C35" s="386"/>
      <c r="D35" s="386"/>
      <c r="E35" s="386"/>
      <c r="F35" s="386"/>
      <c r="G35" s="386"/>
      <c r="H35" s="386"/>
      <c r="I35" s="264"/>
      <c r="J35" s="261"/>
      <c r="L35" s="47"/>
    </row>
    <row r="36" spans="1:12" x14ac:dyDescent="0.25">
      <c r="A36" s="372"/>
      <c r="B36" s="372"/>
      <c r="C36" s="372"/>
      <c r="D36" s="372"/>
      <c r="E36" s="372"/>
      <c r="F36" s="372"/>
      <c r="G36" s="372"/>
      <c r="H36" s="372"/>
      <c r="I36" s="264"/>
      <c r="J36" s="261"/>
      <c r="L36" s="47"/>
    </row>
    <row r="37" spans="1:12" x14ac:dyDescent="0.25">
      <c r="A37" s="263"/>
      <c r="B37" s="263"/>
      <c r="C37" s="263"/>
      <c r="D37" s="263"/>
      <c r="E37" s="263"/>
      <c r="F37" s="263"/>
      <c r="G37" s="263"/>
      <c r="H37" s="263"/>
      <c r="I37" s="264"/>
      <c r="J37" s="261"/>
      <c r="L37" s="47"/>
    </row>
    <row r="38" spans="1:12" x14ac:dyDescent="0.25">
      <c r="A38" s="263"/>
      <c r="B38" s="263"/>
      <c r="C38" s="263"/>
      <c r="D38" s="263"/>
      <c r="E38" s="263"/>
      <c r="F38" s="263"/>
      <c r="G38" s="263"/>
      <c r="H38" s="263"/>
      <c r="I38" s="264"/>
      <c r="J38" s="261"/>
      <c r="L38" s="47"/>
    </row>
    <row r="39" spans="1:12" x14ac:dyDescent="0.25">
      <c r="A39" s="263"/>
      <c r="B39" s="263"/>
      <c r="C39" s="263"/>
      <c r="D39" s="263"/>
      <c r="E39" s="263"/>
      <c r="F39" s="263"/>
      <c r="G39" s="263"/>
      <c r="H39" s="263"/>
      <c r="I39" s="264"/>
      <c r="J39" s="261"/>
      <c r="L39" s="47"/>
    </row>
    <row r="40" spans="1:12" x14ac:dyDescent="0.25">
      <c r="A40" s="263"/>
      <c r="B40" s="263"/>
      <c r="C40" s="263"/>
      <c r="D40" s="263"/>
      <c r="E40" s="263"/>
      <c r="F40" s="263"/>
      <c r="G40" s="263"/>
      <c r="H40" s="263"/>
      <c r="I40" s="264"/>
      <c r="J40" s="261"/>
      <c r="L40" s="47"/>
    </row>
    <row r="41" spans="1:12" ht="15.75" customHeight="1" x14ac:dyDescent="0.25">
      <c r="A41" s="44"/>
      <c r="B41" s="44"/>
      <c r="F41" s="264"/>
      <c r="G41" s="264"/>
      <c r="H41" s="264"/>
      <c r="I41" s="264"/>
    </row>
    <row r="44" spans="1:12" x14ac:dyDescent="0.25">
      <c r="L44" s="5"/>
    </row>
    <row r="46" spans="1:12" x14ac:dyDescent="0.25">
      <c r="K46" s="5"/>
    </row>
  </sheetData>
  <mergeCells count="3">
    <mergeCell ref="A1:L1"/>
    <mergeCell ref="A3:L3"/>
    <mergeCell ref="A35:H36"/>
  </mergeCells>
  <pageMargins left="0.45" right="0.45" top="0.5" bottom="0.5" header="0.3" footer="0.3"/>
  <pageSetup scale="7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E0E8-0C80-408A-AAC1-9C4DDF6E2568}">
  <sheetPr>
    <pageSetUpPr fitToPage="1"/>
  </sheetPr>
  <dimension ref="A1:O47"/>
  <sheetViews>
    <sheetView zoomScaleNormal="100" workbookViewId="0">
      <selection sqref="A1:N1"/>
    </sheetView>
  </sheetViews>
  <sheetFormatPr defaultRowHeight="15.75" x14ac:dyDescent="0.25"/>
  <cols>
    <col min="1" max="1" width="15" customWidth="1"/>
    <col min="2" max="3" width="10.5" customWidth="1"/>
    <col min="4" max="4" width="8.75"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customWidth="1"/>
  </cols>
  <sheetData>
    <row r="1" spans="1:14" s="1" customFormat="1" ht="26.25" x14ac:dyDescent="0.4">
      <c r="A1" s="367" t="s">
        <v>322</v>
      </c>
      <c r="B1" s="367"/>
      <c r="C1" s="367"/>
      <c r="D1" s="367"/>
      <c r="E1" s="367"/>
      <c r="F1" s="367"/>
      <c r="G1" s="367"/>
      <c r="H1" s="367"/>
      <c r="I1" s="367"/>
      <c r="J1" s="367"/>
      <c r="K1" s="367"/>
      <c r="L1" s="367"/>
      <c r="M1" s="367"/>
      <c r="N1" s="367"/>
    </row>
    <row r="2" spans="1:14" ht="4.5" customHeight="1" x14ac:dyDescent="0.25">
      <c r="A2" s="2"/>
      <c r="B2" s="2"/>
      <c r="C2" s="2"/>
      <c r="D2" s="2"/>
      <c r="E2" s="2"/>
      <c r="F2" s="2"/>
      <c r="G2" s="2"/>
      <c r="H2" s="2"/>
      <c r="I2" s="2"/>
      <c r="J2" s="2"/>
    </row>
    <row r="3" spans="1:14" ht="18.75" x14ac:dyDescent="0.3">
      <c r="A3" s="368" t="s">
        <v>323</v>
      </c>
      <c r="B3" s="368"/>
      <c r="C3" s="368"/>
      <c r="D3" s="368"/>
      <c r="E3" s="368"/>
      <c r="F3" s="368"/>
      <c r="G3" s="368"/>
      <c r="H3" s="368"/>
      <c r="I3" s="368"/>
      <c r="J3" s="368"/>
      <c r="K3" s="368"/>
      <c r="L3" s="368"/>
      <c r="M3" s="368"/>
      <c r="N3" s="368"/>
    </row>
    <row r="5" spans="1:14" x14ac:dyDescent="0.25">
      <c r="A5" s="46" t="s">
        <v>324</v>
      </c>
      <c r="B5" s="4" t="s">
        <v>137</v>
      </c>
      <c r="C5" s="4" t="s">
        <v>150</v>
      </c>
      <c r="D5" s="4" t="s">
        <v>239</v>
      </c>
      <c r="F5" s="46" t="s">
        <v>324</v>
      </c>
      <c r="G5" s="4" t="s">
        <v>137</v>
      </c>
      <c r="H5" s="4" t="s">
        <v>150</v>
      </c>
      <c r="I5" s="4" t="s">
        <v>239</v>
      </c>
      <c r="K5" s="46" t="s">
        <v>324</v>
      </c>
      <c r="L5" s="4" t="s">
        <v>137</v>
      </c>
      <c r="M5" s="4" t="s">
        <v>150</v>
      </c>
      <c r="N5" s="4" t="s">
        <v>239</v>
      </c>
    </row>
    <row r="6" spans="1:14" x14ac:dyDescent="0.25">
      <c r="A6" t="s">
        <v>325</v>
      </c>
      <c r="B6" s="29">
        <v>30.9</v>
      </c>
      <c r="C6" s="29">
        <v>33.299999999999997</v>
      </c>
      <c r="D6" s="148">
        <v>7.8E-2</v>
      </c>
      <c r="F6" t="s">
        <v>326</v>
      </c>
      <c r="G6" s="29">
        <v>81.599999999999994</v>
      </c>
      <c r="H6" s="29">
        <v>86.6</v>
      </c>
      <c r="I6" s="148">
        <v>6.0999999999999999E-2</v>
      </c>
      <c r="K6" t="s">
        <v>327</v>
      </c>
      <c r="L6" s="29">
        <v>50.4</v>
      </c>
      <c r="M6" s="29">
        <v>52.9</v>
      </c>
      <c r="N6" s="148">
        <v>4.9000000000000002E-2</v>
      </c>
    </row>
    <row r="7" spans="1:14" x14ac:dyDescent="0.25">
      <c r="A7" t="s">
        <v>328</v>
      </c>
      <c r="B7" s="29">
        <v>621.5</v>
      </c>
      <c r="C7" s="29">
        <v>695</v>
      </c>
      <c r="D7" s="148">
        <v>0.11799999999999999</v>
      </c>
      <c r="F7" t="s">
        <v>329</v>
      </c>
      <c r="G7" s="29">
        <v>44.7</v>
      </c>
      <c r="H7" s="29">
        <v>46.8</v>
      </c>
      <c r="I7" s="148">
        <v>4.8000000000000001E-2</v>
      </c>
      <c r="K7" t="s">
        <v>330</v>
      </c>
      <c r="L7" s="29">
        <v>10.3</v>
      </c>
      <c r="M7" s="29">
        <v>11</v>
      </c>
      <c r="N7" s="148">
        <v>6.8000000000000005E-2</v>
      </c>
    </row>
    <row r="8" spans="1:14" x14ac:dyDescent="0.25">
      <c r="A8" t="s">
        <v>331</v>
      </c>
      <c r="B8" s="29">
        <v>14.8</v>
      </c>
      <c r="C8" s="29">
        <v>15</v>
      </c>
      <c r="D8" s="148">
        <v>1.4999999999999999E-2</v>
      </c>
      <c r="F8" t="s">
        <v>332</v>
      </c>
      <c r="G8" s="29">
        <v>1.2</v>
      </c>
      <c r="H8" s="29">
        <v>1.2</v>
      </c>
      <c r="I8" s="148">
        <v>4.2000000000000003E-2</v>
      </c>
      <c r="K8" t="s">
        <v>333</v>
      </c>
      <c r="L8" s="29">
        <v>420.8</v>
      </c>
      <c r="M8" s="29">
        <v>457.8</v>
      </c>
      <c r="N8" s="148">
        <v>8.7999999999999995E-2</v>
      </c>
    </row>
    <row r="9" spans="1:14" x14ac:dyDescent="0.25">
      <c r="A9" t="s">
        <v>334</v>
      </c>
      <c r="B9" s="29">
        <v>33</v>
      </c>
      <c r="C9" s="29">
        <v>45.7</v>
      </c>
      <c r="D9" s="148">
        <v>0.38400000000000001</v>
      </c>
      <c r="F9" t="s">
        <v>335</v>
      </c>
      <c r="G9" s="29">
        <v>40.299999999999997</v>
      </c>
      <c r="H9" s="29">
        <v>40.700000000000003</v>
      </c>
      <c r="I9" s="148">
        <v>0.01</v>
      </c>
      <c r="K9" t="s">
        <v>336</v>
      </c>
      <c r="L9" s="29">
        <v>15.7</v>
      </c>
      <c r="M9" s="29">
        <v>16.2</v>
      </c>
      <c r="N9" s="148">
        <v>3.4000000000000002E-2</v>
      </c>
    </row>
    <row r="10" spans="1:14" x14ac:dyDescent="0.25">
      <c r="A10" t="s">
        <v>337</v>
      </c>
      <c r="B10" s="29">
        <v>28.9</v>
      </c>
      <c r="C10" s="29">
        <v>32.4</v>
      </c>
      <c r="D10" s="148">
        <v>0.124</v>
      </c>
      <c r="F10" t="s">
        <v>338</v>
      </c>
      <c r="G10" s="29">
        <v>2.2000000000000002</v>
      </c>
      <c r="H10" s="29">
        <v>2.4</v>
      </c>
      <c r="I10" s="148">
        <v>0.10100000000000001</v>
      </c>
      <c r="K10" t="s">
        <v>339</v>
      </c>
      <c r="L10" s="29">
        <v>4.5</v>
      </c>
      <c r="M10" s="29">
        <v>4.9000000000000004</v>
      </c>
      <c r="N10" s="148">
        <v>7.8E-2</v>
      </c>
    </row>
    <row r="11" spans="1:14" x14ac:dyDescent="0.25">
      <c r="A11" t="s">
        <v>340</v>
      </c>
      <c r="B11" s="29">
        <v>173.2</v>
      </c>
      <c r="C11" s="29">
        <v>185.2</v>
      </c>
      <c r="D11" s="148">
        <v>7.0000000000000007E-2</v>
      </c>
      <c r="F11" t="s">
        <v>341</v>
      </c>
      <c r="G11" s="29">
        <v>7.9</v>
      </c>
      <c r="H11" s="29">
        <v>9.5</v>
      </c>
      <c r="I11" s="148">
        <v>0.20100000000000001</v>
      </c>
      <c r="K11" t="s">
        <v>342</v>
      </c>
      <c r="L11" s="29">
        <v>50.7</v>
      </c>
      <c r="M11" s="29">
        <v>34</v>
      </c>
      <c r="N11" s="148">
        <v>-0.32800000000000001</v>
      </c>
    </row>
    <row r="12" spans="1:14" x14ac:dyDescent="0.25">
      <c r="A12" t="s">
        <v>343</v>
      </c>
      <c r="B12" s="29">
        <v>133.30000000000001</v>
      </c>
      <c r="C12" s="29">
        <v>143.19999999999999</v>
      </c>
      <c r="D12" s="148">
        <v>7.3999999999999996E-2</v>
      </c>
      <c r="F12" t="s">
        <v>344</v>
      </c>
      <c r="G12" s="29">
        <v>7</v>
      </c>
      <c r="H12" s="29">
        <v>7.5</v>
      </c>
      <c r="I12" s="148">
        <v>7.8E-2</v>
      </c>
      <c r="K12" t="s">
        <v>345</v>
      </c>
      <c r="L12" s="29">
        <v>18.100000000000001</v>
      </c>
      <c r="M12" s="29">
        <v>18.600000000000001</v>
      </c>
      <c r="N12" s="148">
        <v>2.7E-2</v>
      </c>
    </row>
    <row r="13" spans="1:14" x14ac:dyDescent="0.25">
      <c r="A13" t="s">
        <v>346</v>
      </c>
      <c r="B13" s="29">
        <v>20.100000000000001</v>
      </c>
      <c r="C13" s="29">
        <v>20.6</v>
      </c>
      <c r="D13" s="148">
        <v>2.5000000000000001E-2</v>
      </c>
      <c r="F13" t="s">
        <v>347</v>
      </c>
      <c r="G13" s="29">
        <v>18.899999999999999</v>
      </c>
      <c r="H13" s="29">
        <v>19.600000000000001</v>
      </c>
      <c r="I13" s="148">
        <v>4.1000000000000002E-2</v>
      </c>
      <c r="K13" t="s">
        <v>348</v>
      </c>
      <c r="L13" s="29">
        <v>22.2</v>
      </c>
      <c r="M13" s="29">
        <v>21.1</v>
      </c>
      <c r="N13" s="148">
        <v>-5.2999999999999999E-2</v>
      </c>
    </row>
    <row r="14" spans="1:14" x14ac:dyDescent="0.25">
      <c r="A14" t="s">
        <v>349</v>
      </c>
      <c r="B14" s="29">
        <v>278.39999999999998</v>
      </c>
      <c r="C14" s="29">
        <v>280.5</v>
      </c>
      <c r="D14" s="148">
        <v>7.0000000000000001E-3</v>
      </c>
      <c r="F14" t="s">
        <v>350</v>
      </c>
      <c r="G14" s="29">
        <v>11.7</v>
      </c>
      <c r="H14" s="29">
        <v>12.4</v>
      </c>
      <c r="I14" s="148">
        <v>5.8999999999999997E-2</v>
      </c>
      <c r="K14" t="s">
        <v>351</v>
      </c>
      <c r="L14" s="29">
        <v>1.3</v>
      </c>
      <c r="M14" s="29">
        <v>1.1000000000000001</v>
      </c>
      <c r="N14" s="148">
        <v>-0.189</v>
      </c>
    </row>
    <row r="15" spans="1:14" x14ac:dyDescent="0.25">
      <c r="A15" t="s">
        <v>352</v>
      </c>
      <c r="B15" s="29">
        <v>78.8</v>
      </c>
      <c r="C15" s="29">
        <v>87.6</v>
      </c>
      <c r="D15" s="148">
        <v>0.113</v>
      </c>
      <c r="F15" t="s">
        <v>353</v>
      </c>
      <c r="G15" s="29">
        <v>7.2</v>
      </c>
      <c r="H15" s="29">
        <v>7.2</v>
      </c>
      <c r="I15" s="148">
        <v>-1E-3</v>
      </c>
      <c r="K15" t="s">
        <v>354</v>
      </c>
      <c r="L15" s="29">
        <v>12.6</v>
      </c>
      <c r="M15" s="29">
        <v>13.4</v>
      </c>
      <c r="N15" s="148">
        <v>6.8000000000000005E-2</v>
      </c>
    </row>
    <row r="16" spans="1:14" x14ac:dyDescent="0.25">
      <c r="A16" t="s">
        <v>355</v>
      </c>
      <c r="B16" s="29">
        <v>33.200000000000003</v>
      </c>
      <c r="C16" s="29">
        <v>35.6</v>
      </c>
      <c r="D16" s="148">
        <v>7.1999999999999995E-2</v>
      </c>
      <c r="F16" t="s">
        <v>356</v>
      </c>
      <c r="G16" s="29">
        <v>108.4</v>
      </c>
      <c r="H16" s="29">
        <v>88.5</v>
      </c>
      <c r="I16" s="148">
        <v>-0.183</v>
      </c>
      <c r="K16" t="s">
        <v>357</v>
      </c>
      <c r="L16" s="29">
        <v>9.6</v>
      </c>
      <c r="M16" s="29">
        <v>10.199999999999999</v>
      </c>
      <c r="N16" s="148">
        <v>5.7000000000000002E-2</v>
      </c>
    </row>
    <row r="17" spans="1:15" x14ac:dyDescent="0.25">
      <c r="A17" t="s">
        <v>358</v>
      </c>
      <c r="B17" s="29">
        <v>0.5</v>
      </c>
      <c r="C17" s="29">
        <v>0.6</v>
      </c>
      <c r="D17" s="148">
        <v>7.3999999999999996E-2</v>
      </c>
      <c r="F17" t="s">
        <v>359</v>
      </c>
      <c r="G17" s="29">
        <v>301.10000000000002</v>
      </c>
      <c r="H17" s="29">
        <v>319</v>
      </c>
      <c r="I17" s="148">
        <v>5.8999999999999997E-2</v>
      </c>
      <c r="K17" t="s">
        <v>360</v>
      </c>
      <c r="L17" s="29">
        <v>16.3</v>
      </c>
      <c r="M17" s="29">
        <v>15.4</v>
      </c>
      <c r="N17" s="148">
        <v>-5.5E-2</v>
      </c>
    </row>
    <row r="18" spans="1:15" x14ac:dyDescent="0.25">
      <c r="A18" t="s">
        <v>361</v>
      </c>
      <c r="B18" s="29">
        <v>18</v>
      </c>
      <c r="C18" s="29">
        <v>17.8</v>
      </c>
      <c r="D18" s="148">
        <v>-0.01</v>
      </c>
      <c r="F18" t="s">
        <v>362</v>
      </c>
      <c r="G18" s="29">
        <v>24.7</v>
      </c>
      <c r="H18" s="29">
        <v>25.4</v>
      </c>
      <c r="I18" s="148">
        <v>0.03</v>
      </c>
      <c r="K18" t="s">
        <v>363</v>
      </c>
      <c r="L18" s="29">
        <v>11.4</v>
      </c>
      <c r="M18" s="29">
        <v>10.9</v>
      </c>
      <c r="N18" s="148">
        <v>-4.3999999999999997E-2</v>
      </c>
    </row>
    <row r="19" spans="1:15" x14ac:dyDescent="0.25">
      <c r="A19" t="s">
        <v>364</v>
      </c>
      <c r="B19" s="29">
        <v>57.1</v>
      </c>
      <c r="C19" s="29">
        <v>61.4</v>
      </c>
      <c r="D19" s="148">
        <v>7.4999999999999997E-2</v>
      </c>
      <c r="F19" t="s">
        <v>365</v>
      </c>
      <c r="G19" s="29">
        <v>62</v>
      </c>
      <c r="H19" s="29">
        <v>65.7</v>
      </c>
      <c r="I19" s="148">
        <v>6.0999999999999999E-2</v>
      </c>
      <c r="K19" t="s">
        <v>366</v>
      </c>
      <c r="L19" s="29">
        <v>11.1</v>
      </c>
      <c r="M19" s="29">
        <v>11.2</v>
      </c>
      <c r="N19" s="148">
        <v>1.7999999999999999E-2</v>
      </c>
    </row>
    <row r="20" spans="1:15" x14ac:dyDescent="0.25">
      <c r="A20" t="s">
        <v>367</v>
      </c>
      <c r="B20" s="29">
        <v>248.4</v>
      </c>
      <c r="C20" s="29">
        <v>251</v>
      </c>
      <c r="D20" s="148">
        <v>0.01</v>
      </c>
      <c r="F20" t="s">
        <v>368</v>
      </c>
      <c r="G20" s="29">
        <v>174.8</v>
      </c>
      <c r="H20" s="29">
        <v>170.3</v>
      </c>
      <c r="I20" s="148">
        <v>-2.5999999999999999E-2</v>
      </c>
      <c r="K20" t="s">
        <v>369</v>
      </c>
      <c r="L20" s="29">
        <v>99.7</v>
      </c>
      <c r="M20" s="29">
        <v>108.4</v>
      </c>
      <c r="N20" s="148">
        <v>8.7999999999999995E-2</v>
      </c>
    </row>
    <row r="21" spans="1:15" x14ac:dyDescent="0.25">
      <c r="A21" t="s">
        <v>370</v>
      </c>
      <c r="B21" s="29">
        <v>14.6</v>
      </c>
      <c r="C21" s="29">
        <v>15.2</v>
      </c>
      <c r="D21" s="148">
        <v>3.7999999999999999E-2</v>
      </c>
      <c r="F21" t="s">
        <v>371</v>
      </c>
      <c r="G21" s="29">
        <v>101.6</v>
      </c>
      <c r="H21" s="29">
        <v>109.5</v>
      </c>
      <c r="I21" s="148">
        <v>7.8E-2</v>
      </c>
      <c r="K21" t="s">
        <v>372</v>
      </c>
      <c r="L21" s="29">
        <v>21.9</v>
      </c>
      <c r="M21" s="29">
        <v>22.3</v>
      </c>
      <c r="N21" s="148">
        <v>1.7000000000000001E-2</v>
      </c>
    </row>
    <row r="22" spans="1:15" x14ac:dyDescent="0.25">
      <c r="A22" t="s">
        <v>373</v>
      </c>
      <c r="B22" s="29">
        <v>30.4</v>
      </c>
      <c r="C22" s="29">
        <v>31.4</v>
      </c>
      <c r="D22" s="148">
        <v>3.2000000000000001E-2</v>
      </c>
      <c r="F22" t="s">
        <v>374</v>
      </c>
      <c r="G22" s="29">
        <v>41.8</v>
      </c>
      <c r="H22" s="29">
        <v>43.5</v>
      </c>
      <c r="I22" s="148">
        <v>4.1000000000000002E-2</v>
      </c>
      <c r="K22" t="s">
        <v>375</v>
      </c>
      <c r="L22" s="29">
        <v>134.4</v>
      </c>
      <c r="M22" s="29">
        <v>140.69999999999999</v>
      </c>
      <c r="N22" s="148">
        <v>4.7E-2</v>
      </c>
    </row>
    <row r="23" spans="1:15" x14ac:dyDescent="0.25">
      <c r="A23" t="s">
        <v>376</v>
      </c>
      <c r="B23" s="29">
        <v>13.8</v>
      </c>
      <c r="C23" s="29">
        <v>14.7</v>
      </c>
      <c r="D23" s="148">
        <v>6.6000000000000003E-2</v>
      </c>
      <c r="F23" t="s">
        <v>377</v>
      </c>
      <c r="G23" s="29">
        <v>8.4</v>
      </c>
      <c r="H23" s="29">
        <v>8.3000000000000007</v>
      </c>
      <c r="I23" s="148">
        <v>-8.9999999999999993E-3</v>
      </c>
      <c r="K23" t="s">
        <v>378</v>
      </c>
      <c r="L23" s="29">
        <v>6.7</v>
      </c>
      <c r="M23" s="29">
        <v>7.2</v>
      </c>
      <c r="N23" s="148">
        <v>8.5999999999999993E-2</v>
      </c>
    </row>
    <row r="24" spans="1:15" x14ac:dyDescent="0.25">
      <c r="A24" t="s">
        <v>379</v>
      </c>
      <c r="B24" s="29">
        <v>21.8</v>
      </c>
      <c r="C24" s="29">
        <v>22.5</v>
      </c>
      <c r="D24" s="148">
        <v>2.8000000000000001E-2</v>
      </c>
      <c r="F24" t="s">
        <v>380</v>
      </c>
      <c r="G24" s="29">
        <v>33.4</v>
      </c>
      <c r="H24" s="29">
        <v>33</v>
      </c>
      <c r="I24" s="148">
        <v>-1.2E-2</v>
      </c>
      <c r="K24" t="s">
        <v>381</v>
      </c>
      <c r="L24" s="29">
        <v>138.9</v>
      </c>
      <c r="M24" s="29">
        <v>146.5</v>
      </c>
      <c r="N24" s="148">
        <v>5.5E-2</v>
      </c>
    </row>
    <row r="25" spans="1:15" x14ac:dyDescent="0.25">
      <c r="A25" t="s">
        <v>382</v>
      </c>
      <c r="B25" s="29">
        <v>18.899999999999999</v>
      </c>
      <c r="C25" s="29">
        <v>19</v>
      </c>
      <c r="D25" s="148">
        <v>4.0000000000000001E-3</v>
      </c>
      <c r="F25" t="s">
        <v>383</v>
      </c>
      <c r="G25" s="29">
        <v>11.5</v>
      </c>
      <c r="H25" s="29">
        <v>10.9</v>
      </c>
      <c r="I25" s="148">
        <v>-5.8000000000000003E-2</v>
      </c>
      <c r="L25" s="29"/>
      <c r="M25" s="29"/>
      <c r="N25" s="148"/>
    </row>
    <row r="26" spans="1:15" x14ac:dyDescent="0.25">
      <c r="A26" t="s">
        <v>384</v>
      </c>
      <c r="B26" s="29">
        <v>173.4</v>
      </c>
      <c r="C26" s="29">
        <v>195</v>
      </c>
      <c r="D26" s="148">
        <v>0.124</v>
      </c>
      <c r="F26" t="s">
        <v>385</v>
      </c>
      <c r="G26" s="29">
        <v>47</v>
      </c>
      <c r="H26" s="29">
        <v>45.3</v>
      </c>
      <c r="I26" s="148">
        <v>-3.6999999999999998E-2</v>
      </c>
      <c r="K26" t="s">
        <v>606</v>
      </c>
      <c r="L26" s="29">
        <v>7558</v>
      </c>
      <c r="M26" s="29">
        <v>7818.2</v>
      </c>
      <c r="N26" s="148">
        <v>3.4000000000000002E-2</v>
      </c>
    </row>
    <row r="27" spans="1:15" x14ac:dyDescent="0.25">
      <c r="A27" t="s">
        <v>386</v>
      </c>
      <c r="B27" s="29">
        <v>202.4</v>
      </c>
      <c r="C27" s="29">
        <v>233.8</v>
      </c>
      <c r="D27" s="148">
        <v>0.155</v>
      </c>
      <c r="F27" t="s">
        <v>387</v>
      </c>
      <c r="G27" s="29">
        <v>430</v>
      </c>
      <c r="H27" s="29">
        <v>470.9</v>
      </c>
      <c r="I27" s="148">
        <v>9.5000000000000001E-2</v>
      </c>
      <c r="K27" t="s">
        <v>388</v>
      </c>
      <c r="L27" s="29">
        <v>1943.2</v>
      </c>
      <c r="M27" s="29">
        <v>1998.6</v>
      </c>
      <c r="N27" s="148">
        <v>2.9000000000000001E-2</v>
      </c>
    </row>
    <row r="28" spans="1:15" x14ac:dyDescent="0.25">
      <c r="A28" t="s">
        <v>389</v>
      </c>
      <c r="B28" s="29">
        <v>238.6</v>
      </c>
      <c r="C28" s="29">
        <v>257</v>
      </c>
      <c r="D28" s="148">
        <v>7.6999999999999999E-2</v>
      </c>
      <c r="F28" t="s">
        <v>390</v>
      </c>
      <c r="G28" s="29">
        <v>6.5</v>
      </c>
      <c r="H28" s="29">
        <v>6.5</v>
      </c>
      <c r="I28" s="148">
        <v>7.0000000000000001E-3</v>
      </c>
      <c r="K28" t="s">
        <v>391</v>
      </c>
      <c r="L28" s="29">
        <v>169.7</v>
      </c>
      <c r="M28" s="29">
        <v>176</v>
      </c>
      <c r="N28" s="148">
        <v>3.7999999999999999E-2</v>
      </c>
    </row>
    <row r="29" spans="1:15" x14ac:dyDescent="0.25">
      <c r="A29" t="s">
        <v>392</v>
      </c>
      <c r="B29" s="29">
        <v>8.1999999999999993</v>
      </c>
      <c r="C29" s="29">
        <v>8</v>
      </c>
      <c r="D29" s="148">
        <v>-1.7999999999999999E-2</v>
      </c>
      <c r="F29" t="s">
        <v>393</v>
      </c>
      <c r="G29" s="29">
        <v>79.599999999999994</v>
      </c>
      <c r="H29" s="29">
        <v>80.7</v>
      </c>
      <c r="I29" s="148">
        <v>1.4E-2</v>
      </c>
      <c r="K29" s="5" t="s">
        <v>71</v>
      </c>
      <c r="L29" s="65">
        <v>12760.1</v>
      </c>
      <c r="M29" s="65">
        <v>13335.2</v>
      </c>
      <c r="N29" s="149">
        <v>4.4999999999999998E-2</v>
      </c>
      <c r="O29" s="29"/>
    </row>
    <row r="30" spans="1:15" x14ac:dyDescent="0.25">
      <c r="G30" s="61"/>
      <c r="H30" s="61"/>
      <c r="I30" s="87"/>
      <c r="L30" s="29"/>
      <c r="M30" s="29"/>
    </row>
    <row r="31" spans="1:15" x14ac:dyDescent="0.25">
      <c r="A31" s="370" t="s">
        <v>157</v>
      </c>
      <c r="B31" s="370"/>
      <c r="C31" s="370"/>
      <c r="D31" s="370"/>
      <c r="E31" s="370"/>
      <c r="F31" s="370"/>
      <c r="G31" s="370"/>
      <c r="H31" s="370"/>
      <c r="I31" s="370"/>
      <c r="J31" s="370"/>
      <c r="K31" s="370"/>
      <c r="L31" s="370"/>
      <c r="M31" s="370"/>
      <c r="N31" s="370"/>
    </row>
    <row r="32" spans="1:15" x14ac:dyDescent="0.25">
      <c r="A32" s="46"/>
      <c r="B32" s="46"/>
      <c r="C32" s="46"/>
      <c r="D32" s="46"/>
      <c r="E32" s="46"/>
      <c r="F32" s="46"/>
      <c r="G32" s="46"/>
      <c r="H32" s="46"/>
      <c r="I32" s="46"/>
      <c r="J32" s="46"/>
      <c r="K32" s="46"/>
      <c r="L32" s="46"/>
      <c r="M32" s="46"/>
      <c r="N32" s="46"/>
    </row>
    <row r="33" spans="1:15" ht="15.75" customHeight="1" x14ac:dyDescent="0.25">
      <c r="A33" s="369" t="s">
        <v>394</v>
      </c>
      <c r="B33" s="369"/>
      <c r="C33" s="369"/>
      <c r="D33" s="369"/>
      <c r="E33" s="369"/>
      <c r="F33" s="369"/>
      <c r="G33" s="369"/>
      <c r="H33" s="369"/>
      <c r="I33" s="369"/>
      <c r="J33" s="369"/>
      <c r="K33" s="369"/>
      <c r="L33" s="369"/>
      <c r="M33" s="369"/>
      <c r="N33" s="369"/>
    </row>
    <row r="34" spans="1:15" x14ac:dyDescent="0.25">
      <c r="A34" s="369"/>
      <c r="B34" s="369"/>
      <c r="C34" s="369"/>
      <c r="D34" s="369"/>
      <c r="E34" s="369"/>
      <c r="F34" s="369"/>
      <c r="G34" s="369"/>
      <c r="H34" s="369"/>
      <c r="I34" s="369"/>
      <c r="J34" s="369"/>
      <c r="K34" s="369"/>
      <c r="L34" s="369"/>
      <c r="M34" s="369"/>
      <c r="N34" s="369"/>
    </row>
    <row r="35" spans="1:15" x14ac:dyDescent="0.25">
      <c r="A35" s="369"/>
      <c r="B35" s="369"/>
      <c r="C35" s="369"/>
      <c r="D35" s="369"/>
      <c r="E35" s="369"/>
      <c r="F35" s="369"/>
      <c r="G35" s="369"/>
      <c r="H35" s="369"/>
      <c r="I35" s="369"/>
      <c r="J35" s="369"/>
      <c r="K35" s="369"/>
      <c r="L35" s="369"/>
      <c r="M35" s="369"/>
      <c r="N35" s="369"/>
    </row>
    <row r="36" spans="1:15" ht="15.75" customHeight="1" x14ac:dyDescent="0.25">
      <c r="B36" s="31"/>
      <c r="C36" s="31"/>
      <c r="D36" s="31"/>
      <c r="E36" s="31"/>
      <c r="F36" s="31"/>
      <c r="G36" s="31"/>
      <c r="H36" s="31"/>
      <c r="I36" s="31"/>
      <c r="J36" s="31"/>
      <c r="K36" s="31"/>
      <c r="L36" s="31"/>
      <c r="M36" s="31"/>
      <c r="N36" s="31"/>
    </row>
    <row r="37" spans="1:15" ht="15.75" customHeight="1" x14ac:dyDescent="0.25">
      <c r="A37" s="369" t="s">
        <v>607</v>
      </c>
      <c r="B37" s="369"/>
      <c r="C37" s="369"/>
      <c r="D37" s="369"/>
      <c r="E37" s="369"/>
      <c r="F37" s="369"/>
      <c r="G37" s="369"/>
      <c r="H37" s="369"/>
      <c r="I37" s="369"/>
      <c r="J37" s="387"/>
      <c r="K37" s="369"/>
      <c r="L37" s="369"/>
      <c r="M37" s="369"/>
      <c r="N37" s="369"/>
    </row>
    <row r="38" spans="1:15" ht="15.75" customHeight="1" x14ac:dyDescent="0.25">
      <c r="A38" s="369"/>
      <c r="B38" s="369"/>
      <c r="C38" s="369"/>
      <c r="D38" s="369"/>
      <c r="E38" s="369"/>
      <c r="F38" s="369"/>
      <c r="G38" s="369"/>
      <c r="H38" s="369"/>
      <c r="I38" s="369"/>
      <c r="J38" s="369"/>
      <c r="K38" s="369"/>
      <c r="L38" s="369"/>
      <c r="M38" s="369"/>
      <c r="N38" s="369"/>
    </row>
    <row r="40" spans="1:15" x14ac:dyDescent="0.25">
      <c r="A40" s="366" t="s">
        <v>395</v>
      </c>
      <c r="B40" s="366"/>
      <c r="C40" s="366"/>
      <c r="D40" s="366"/>
      <c r="E40" s="366"/>
      <c r="F40" s="366"/>
      <c r="G40" s="366"/>
      <c r="H40" s="366"/>
      <c r="I40" s="366"/>
      <c r="J40" s="366"/>
      <c r="K40" s="366"/>
      <c r="L40" s="366"/>
      <c r="M40" s="366"/>
      <c r="N40" s="366"/>
    </row>
    <row r="47" spans="1:15" x14ac:dyDescent="0.25">
      <c r="O47" s="5"/>
    </row>
  </sheetData>
  <mergeCells count="6">
    <mergeCell ref="A40:N40"/>
    <mergeCell ref="A1:N1"/>
    <mergeCell ref="A3:N3"/>
    <mergeCell ref="A31:N31"/>
    <mergeCell ref="A33:N35"/>
    <mergeCell ref="A37:N38"/>
  </mergeCells>
  <pageMargins left="0.45" right="0.45" top="0.5" bottom="0.5" header="0.3" footer="0.3"/>
  <pageSetup scale="7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95B83-A226-434D-9073-26DC76F66A7A}">
  <sheetPr>
    <pageSetUpPr fitToPage="1"/>
  </sheetPr>
  <dimension ref="A1:Q47"/>
  <sheetViews>
    <sheetView workbookViewId="0">
      <selection sqref="A1:N1"/>
    </sheetView>
  </sheetViews>
  <sheetFormatPr defaultRowHeight="15.75" x14ac:dyDescent="0.25"/>
  <cols>
    <col min="1" max="1" width="15" customWidth="1"/>
    <col min="2" max="3" width="10.5" customWidth="1"/>
    <col min="4" max="4" width="8.75"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customWidth="1"/>
  </cols>
  <sheetData>
    <row r="1" spans="1:17" s="1" customFormat="1" ht="26.25" x14ac:dyDescent="0.4">
      <c r="A1" s="367" t="s">
        <v>396</v>
      </c>
      <c r="B1" s="367"/>
      <c r="C1" s="367"/>
      <c r="D1" s="367"/>
      <c r="E1" s="367"/>
      <c r="F1" s="367"/>
      <c r="G1" s="367"/>
      <c r="H1" s="367"/>
      <c r="I1" s="367"/>
      <c r="J1" s="367"/>
      <c r="K1" s="367"/>
      <c r="L1" s="367"/>
      <c r="M1" s="367"/>
      <c r="N1" s="367"/>
    </row>
    <row r="2" spans="1:17" ht="4.5" customHeight="1" x14ac:dyDescent="0.25">
      <c r="A2" s="2"/>
      <c r="B2" s="2"/>
      <c r="C2" s="2"/>
      <c r="D2" s="2"/>
      <c r="E2" s="2"/>
      <c r="F2" s="2"/>
      <c r="G2" s="2"/>
      <c r="H2" s="2"/>
      <c r="I2" s="2"/>
      <c r="J2" s="2"/>
    </row>
    <row r="3" spans="1:17" ht="18.75" x14ac:dyDescent="0.3">
      <c r="A3" s="368" t="s">
        <v>323</v>
      </c>
      <c r="B3" s="368"/>
      <c r="C3" s="368"/>
      <c r="D3" s="368"/>
      <c r="E3" s="368"/>
      <c r="F3" s="368"/>
      <c r="G3" s="368"/>
      <c r="H3" s="368"/>
      <c r="I3" s="368"/>
      <c r="J3" s="368"/>
      <c r="K3" s="368"/>
      <c r="L3" s="368"/>
      <c r="M3" s="368"/>
      <c r="N3" s="368"/>
    </row>
    <row r="5" spans="1:17" x14ac:dyDescent="0.25">
      <c r="A5" s="46" t="s">
        <v>324</v>
      </c>
      <c r="B5" s="4" t="s">
        <v>137</v>
      </c>
      <c r="C5" s="4" t="s">
        <v>150</v>
      </c>
      <c r="D5" s="4" t="s">
        <v>239</v>
      </c>
      <c r="F5" s="46" t="s">
        <v>324</v>
      </c>
      <c r="G5" s="4" t="s">
        <v>137</v>
      </c>
      <c r="H5" s="4" t="s">
        <v>150</v>
      </c>
      <c r="I5" s="4" t="s">
        <v>239</v>
      </c>
      <c r="K5" s="46" t="s">
        <v>324</v>
      </c>
      <c r="L5" s="4" t="s">
        <v>137</v>
      </c>
      <c r="M5" s="4" t="s">
        <v>150</v>
      </c>
      <c r="N5" s="4" t="s">
        <v>239</v>
      </c>
    </row>
    <row r="6" spans="1:17" x14ac:dyDescent="0.25">
      <c r="A6" t="s">
        <v>325</v>
      </c>
      <c r="B6" s="29">
        <v>15.5</v>
      </c>
      <c r="C6" s="29">
        <v>16.3</v>
      </c>
      <c r="D6" s="148">
        <v>4.8000000000000001E-2</v>
      </c>
      <c r="F6" t="s">
        <v>392</v>
      </c>
      <c r="G6" s="29">
        <v>5.0999999999999996</v>
      </c>
      <c r="H6" s="29">
        <v>5.4</v>
      </c>
      <c r="I6" s="148">
        <v>5.8000000000000003E-2</v>
      </c>
      <c r="K6" t="s">
        <v>390</v>
      </c>
      <c r="L6" s="29">
        <v>2.7</v>
      </c>
      <c r="M6" s="29">
        <v>2.9</v>
      </c>
      <c r="N6" s="148">
        <v>0.06</v>
      </c>
    </row>
    <row r="7" spans="1:17" x14ac:dyDescent="0.25">
      <c r="A7" t="s">
        <v>328</v>
      </c>
      <c r="B7" s="29">
        <v>194.9</v>
      </c>
      <c r="C7" s="29">
        <v>204</v>
      </c>
      <c r="D7" s="148">
        <v>4.7E-2</v>
      </c>
      <c r="F7" t="s">
        <v>326</v>
      </c>
      <c r="G7" s="29">
        <v>34.5</v>
      </c>
      <c r="H7" s="29">
        <v>36.700000000000003</v>
      </c>
      <c r="I7" s="148">
        <v>6.5000000000000002E-2</v>
      </c>
      <c r="K7" t="s">
        <v>393</v>
      </c>
      <c r="L7" s="29">
        <v>47.8</v>
      </c>
      <c r="M7" s="29">
        <v>48.7</v>
      </c>
      <c r="N7" s="148">
        <v>1.9E-2</v>
      </c>
    </row>
    <row r="8" spans="1:17" x14ac:dyDescent="0.25">
      <c r="A8" t="s">
        <v>331</v>
      </c>
      <c r="B8" s="29">
        <v>10.4</v>
      </c>
      <c r="C8" s="29">
        <v>11.4</v>
      </c>
      <c r="D8" s="148">
        <v>8.7999999999999995E-2</v>
      </c>
      <c r="F8" t="s">
        <v>329</v>
      </c>
      <c r="G8" s="29">
        <v>19.3</v>
      </c>
      <c r="H8" s="29">
        <v>20.100000000000001</v>
      </c>
      <c r="I8" s="148">
        <v>4.1000000000000002E-2</v>
      </c>
      <c r="K8" t="s">
        <v>327</v>
      </c>
      <c r="L8" s="29">
        <v>12.7</v>
      </c>
      <c r="M8" s="29">
        <v>12.5</v>
      </c>
      <c r="N8" s="148">
        <v>-1.2E-2</v>
      </c>
    </row>
    <row r="9" spans="1:17" x14ac:dyDescent="0.25">
      <c r="A9" t="s">
        <v>334</v>
      </c>
      <c r="B9" s="29">
        <v>26.1</v>
      </c>
      <c r="C9" s="29">
        <v>27.1</v>
      </c>
      <c r="D9" s="148">
        <v>3.7999999999999999E-2</v>
      </c>
      <c r="F9" t="s">
        <v>332</v>
      </c>
      <c r="G9" s="29">
        <v>0.7</v>
      </c>
      <c r="H9" s="29">
        <v>0.8</v>
      </c>
      <c r="I9" s="148">
        <v>1.7999999999999999E-2</v>
      </c>
      <c r="K9" t="s">
        <v>330</v>
      </c>
      <c r="L9" s="29">
        <v>7.8</v>
      </c>
      <c r="M9" s="29">
        <v>7.3</v>
      </c>
      <c r="N9" s="148">
        <v>-5.7000000000000002E-2</v>
      </c>
    </row>
    <row r="10" spans="1:17" x14ac:dyDescent="0.25">
      <c r="A10" t="s">
        <v>337</v>
      </c>
      <c r="B10" s="29">
        <v>8.1</v>
      </c>
      <c r="C10" s="29">
        <v>8.1999999999999993</v>
      </c>
      <c r="D10" s="148">
        <v>7.0000000000000001E-3</v>
      </c>
      <c r="F10" t="s">
        <v>335</v>
      </c>
      <c r="G10" s="29">
        <v>22.4</v>
      </c>
      <c r="H10" s="29">
        <v>22.5</v>
      </c>
      <c r="I10" s="148">
        <v>6.0000000000000001E-3</v>
      </c>
      <c r="K10" t="s">
        <v>333</v>
      </c>
      <c r="L10" s="29">
        <v>185</v>
      </c>
      <c r="M10" s="29">
        <v>174.7</v>
      </c>
      <c r="N10" s="148">
        <v>-5.6000000000000001E-2</v>
      </c>
      <c r="Q10" s="30"/>
    </row>
    <row r="11" spans="1:17" x14ac:dyDescent="0.25">
      <c r="A11" t="s">
        <v>340</v>
      </c>
      <c r="B11" s="29">
        <v>60.7</v>
      </c>
      <c r="C11" s="29">
        <v>60.9</v>
      </c>
      <c r="D11" s="148">
        <v>3.0000000000000001E-3</v>
      </c>
      <c r="F11" t="s">
        <v>338</v>
      </c>
      <c r="G11" s="29">
        <v>2.2999999999999998</v>
      </c>
      <c r="H11" s="29">
        <v>2.2999999999999998</v>
      </c>
      <c r="I11" s="148">
        <v>3.0000000000000001E-3</v>
      </c>
      <c r="K11" t="s">
        <v>336</v>
      </c>
      <c r="L11" s="29">
        <v>11.2</v>
      </c>
      <c r="M11" s="29">
        <v>11</v>
      </c>
      <c r="N11" s="148">
        <v>-2.1000000000000001E-2</v>
      </c>
    </row>
    <row r="12" spans="1:17" x14ac:dyDescent="0.25">
      <c r="A12" t="s">
        <v>343</v>
      </c>
      <c r="B12" s="29">
        <v>17.7</v>
      </c>
      <c r="C12" s="29">
        <v>17.8</v>
      </c>
      <c r="D12" s="148">
        <v>5.0000000000000001E-3</v>
      </c>
      <c r="F12" t="s">
        <v>341</v>
      </c>
      <c r="G12" s="29">
        <v>5.7</v>
      </c>
      <c r="H12" s="29">
        <v>6.4</v>
      </c>
      <c r="I12" s="148">
        <v>0.112</v>
      </c>
      <c r="K12" t="s">
        <v>339</v>
      </c>
      <c r="L12" s="29">
        <v>2.7</v>
      </c>
      <c r="M12" s="29">
        <v>2.6</v>
      </c>
      <c r="N12" s="148">
        <v>-2.8000000000000001E-2</v>
      </c>
    </row>
    <row r="13" spans="1:17" x14ac:dyDescent="0.25">
      <c r="A13" t="s">
        <v>346</v>
      </c>
      <c r="B13" s="29">
        <v>10.1</v>
      </c>
      <c r="C13" s="29">
        <v>11.1</v>
      </c>
      <c r="D13" s="148">
        <v>0.1</v>
      </c>
      <c r="F13" t="s">
        <v>344</v>
      </c>
      <c r="G13" s="29">
        <v>6</v>
      </c>
      <c r="H13" s="29">
        <v>6.2</v>
      </c>
      <c r="I13" s="148">
        <v>3.1E-2</v>
      </c>
      <c r="K13" t="s">
        <v>342</v>
      </c>
      <c r="L13" s="29">
        <v>20.6</v>
      </c>
      <c r="M13" s="29">
        <v>20.9</v>
      </c>
      <c r="N13" s="148">
        <v>1.4E-2</v>
      </c>
    </row>
    <row r="14" spans="1:17" x14ac:dyDescent="0.25">
      <c r="A14" t="s">
        <v>349</v>
      </c>
      <c r="B14" s="29">
        <v>112.4</v>
      </c>
      <c r="C14" s="29">
        <v>119.5</v>
      </c>
      <c r="D14" s="148">
        <v>6.3E-2</v>
      </c>
      <c r="F14" t="s">
        <v>347</v>
      </c>
      <c r="G14" s="29">
        <v>11.2</v>
      </c>
      <c r="H14" s="29">
        <v>11.5</v>
      </c>
      <c r="I14" s="148">
        <v>2.9000000000000001E-2</v>
      </c>
      <c r="K14" t="s">
        <v>345</v>
      </c>
      <c r="L14" s="29">
        <v>5.7</v>
      </c>
      <c r="M14" s="29">
        <v>5.6</v>
      </c>
      <c r="N14" s="148">
        <v>-3.0000000000000001E-3</v>
      </c>
    </row>
    <row r="15" spans="1:17" x14ac:dyDescent="0.25">
      <c r="A15" t="s">
        <v>352</v>
      </c>
      <c r="B15" s="29">
        <v>35.700000000000003</v>
      </c>
      <c r="C15" s="29">
        <v>39.299999999999997</v>
      </c>
      <c r="D15" s="148">
        <v>0.10199999999999999</v>
      </c>
      <c r="F15" t="s">
        <v>350</v>
      </c>
      <c r="G15" s="29">
        <v>6.7</v>
      </c>
      <c r="H15" s="29">
        <v>6.8</v>
      </c>
      <c r="I15" s="148">
        <v>2.9000000000000001E-2</v>
      </c>
      <c r="K15" t="s">
        <v>348</v>
      </c>
      <c r="L15" s="29">
        <v>11.3</v>
      </c>
      <c r="M15" s="29">
        <v>11.9</v>
      </c>
      <c r="N15" s="148">
        <v>4.7E-2</v>
      </c>
    </row>
    <row r="16" spans="1:17" x14ac:dyDescent="0.25">
      <c r="A16" t="s">
        <v>355</v>
      </c>
      <c r="B16" s="29">
        <v>18.3</v>
      </c>
      <c r="C16" s="29">
        <v>19.399999999999999</v>
      </c>
      <c r="D16" s="148">
        <v>5.8999999999999997E-2</v>
      </c>
      <c r="F16" t="s">
        <v>353</v>
      </c>
      <c r="G16" s="29">
        <v>3.4</v>
      </c>
      <c r="H16" s="29">
        <v>3.4</v>
      </c>
      <c r="I16" s="148">
        <v>7.0000000000000001E-3</v>
      </c>
      <c r="K16" t="s">
        <v>351</v>
      </c>
      <c r="L16" s="29">
        <v>1.1000000000000001</v>
      </c>
      <c r="M16" s="29">
        <v>1.1000000000000001</v>
      </c>
      <c r="N16" s="148">
        <v>2.8000000000000001E-2</v>
      </c>
    </row>
    <row r="17" spans="1:14" x14ac:dyDescent="0.25">
      <c r="A17" t="s">
        <v>358</v>
      </c>
      <c r="B17" s="29">
        <v>0.7</v>
      </c>
      <c r="C17" s="29">
        <v>0.6</v>
      </c>
      <c r="D17" s="148">
        <v>-7.9000000000000001E-2</v>
      </c>
      <c r="F17" t="s">
        <v>356</v>
      </c>
      <c r="G17" s="29">
        <v>31.7</v>
      </c>
      <c r="H17" s="29">
        <v>32.799999999999997</v>
      </c>
      <c r="I17" s="148">
        <v>3.4000000000000002E-2</v>
      </c>
      <c r="K17" t="s">
        <v>354</v>
      </c>
      <c r="L17" s="29">
        <v>8.1</v>
      </c>
      <c r="M17" s="29">
        <v>8.9</v>
      </c>
      <c r="N17" s="148">
        <v>0.10299999999999999</v>
      </c>
    </row>
    <row r="18" spans="1:14" x14ac:dyDescent="0.25">
      <c r="A18" t="s">
        <v>361</v>
      </c>
      <c r="B18" s="29">
        <v>10.199999999999999</v>
      </c>
      <c r="C18" s="29">
        <v>9.6999999999999993</v>
      </c>
      <c r="D18" s="148">
        <v>-4.7E-2</v>
      </c>
      <c r="F18" t="s">
        <v>359</v>
      </c>
      <c r="G18" s="29">
        <v>77.400000000000006</v>
      </c>
      <c r="H18" s="29">
        <v>78.7</v>
      </c>
      <c r="I18" s="148">
        <v>1.6E-2</v>
      </c>
      <c r="K18" t="s">
        <v>357</v>
      </c>
      <c r="L18" s="29">
        <v>6.7</v>
      </c>
      <c r="M18" s="29">
        <v>6.7</v>
      </c>
      <c r="N18" s="148">
        <v>-1E-3</v>
      </c>
    </row>
    <row r="19" spans="1:14" x14ac:dyDescent="0.25">
      <c r="A19" t="s">
        <v>364</v>
      </c>
      <c r="B19" s="29">
        <v>18.399999999999999</v>
      </c>
      <c r="C19" s="29">
        <v>19.600000000000001</v>
      </c>
      <c r="D19" s="148">
        <v>6.7000000000000004E-2</v>
      </c>
      <c r="F19" t="s">
        <v>362</v>
      </c>
      <c r="G19" s="29">
        <v>12.4</v>
      </c>
      <c r="H19" s="29">
        <v>13.1</v>
      </c>
      <c r="I19" s="148">
        <v>5.8999999999999997E-2</v>
      </c>
      <c r="K19" t="s">
        <v>360</v>
      </c>
      <c r="L19" s="29">
        <v>5.3</v>
      </c>
      <c r="M19" s="29">
        <v>5.5</v>
      </c>
      <c r="N19" s="148">
        <v>2.4E-2</v>
      </c>
    </row>
    <row r="20" spans="1:14" x14ac:dyDescent="0.25">
      <c r="A20" t="s">
        <v>367</v>
      </c>
      <c r="B20" s="29">
        <v>93.8</v>
      </c>
      <c r="C20" s="29">
        <v>99.8</v>
      </c>
      <c r="D20" s="148">
        <v>6.4000000000000001E-2</v>
      </c>
      <c r="F20" t="s">
        <v>365</v>
      </c>
      <c r="G20" s="29">
        <v>21.4</v>
      </c>
      <c r="H20" s="29">
        <v>20.9</v>
      </c>
      <c r="I20" s="148">
        <v>-1.9E-2</v>
      </c>
      <c r="K20" t="s">
        <v>363</v>
      </c>
      <c r="L20" s="29">
        <v>7.2</v>
      </c>
      <c r="M20" s="29">
        <v>7.1</v>
      </c>
      <c r="N20" s="148">
        <v>-1.7000000000000001E-2</v>
      </c>
    </row>
    <row r="21" spans="1:14" x14ac:dyDescent="0.25">
      <c r="A21" t="s">
        <v>370</v>
      </c>
      <c r="B21" s="29">
        <v>5.7</v>
      </c>
      <c r="C21" s="29">
        <v>6</v>
      </c>
      <c r="D21" s="148">
        <v>4.5999999999999999E-2</v>
      </c>
      <c r="F21" t="s">
        <v>368</v>
      </c>
      <c r="G21" s="29">
        <v>54.7</v>
      </c>
      <c r="H21" s="29">
        <v>55.6</v>
      </c>
      <c r="I21" s="148">
        <v>1.6E-2</v>
      </c>
      <c r="K21" t="s">
        <v>366</v>
      </c>
      <c r="L21" s="29">
        <v>5.6</v>
      </c>
      <c r="M21" s="29">
        <v>6.1</v>
      </c>
      <c r="N21" s="148">
        <v>9.8000000000000004E-2</v>
      </c>
    </row>
    <row r="22" spans="1:14" x14ac:dyDescent="0.25">
      <c r="A22" t="s">
        <v>373</v>
      </c>
      <c r="B22" s="29">
        <v>11.9</v>
      </c>
      <c r="C22" s="29">
        <v>12</v>
      </c>
      <c r="D22" s="148">
        <v>1.4E-2</v>
      </c>
      <c r="F22" t="s">
        <v>371</v>
      </c>
      <c r="G22" s="29">
        <v>46.5</v>
      </c>
      <c r="H22" s="29">
        <v>47</v>
      </c>
      <c r="I22" s="148">
        <v>0.01</v>
      </c>
      <c r="K22" t="s">
        <v>369</v>
      </c>
      <c r="L22" s="29">
        <v>37.9</v>
      </c>
      <c r="M22" s="29">
        <v>43.4</v>
      </c>
      <c r="N22" s="148">
        <v>0.14499999999999999</v>
      </c>
    </row>
    <row r="23" spans="1:14" x14ac:dyDescent="0.25">
      <c r="A23" t="s">
        <v>376</v>
      </c>
      <c r="B23" s="29">
        <v>5.5</v>
      </c>
      <c r="C23" s="29">
        <v>5.4</v>
      </c>
      <c r="D23" s="148">
        <v>-3.0000000000000001E-3</v>
      </c>
      <c r="F23" t="s">
        <v>374</v>
      </c>
      <c r="G23" s="29">
        <v>16.100000000000001</v>
      </c>
      <c r="H23" s="29">
        <v>16.399999999999999</v>
      </c>
      <c r="I23" s="148">
        <v>1.9E-2</v>
      </c>
      <c r="K23" t="s">
        <v>372</v>
      </c>
      <c r="L23" s="29">
        <v>9.6999999999999993</v>
      </c>
      <c r="M23" s="29">
        <v>9.9</v>
      </c>
      <c r="N23" s="148">
        <v>2.7E-2</v>
      </c>
    </row>
    <row r="24" spans="1:14" x14ac:dyDescent="0.25">
      <c r="A24" t="s">
        <v>379</v>
      </c>
      <c r="B24" s="29">
        <v>9.1999999999999993</v>
      </c>
      <c r="C24" s="29">
        <v>9.3000000000000007</v>
      </c>
      <c r="D24" s="148">
        <v>8.0000000000000002E-3</v>
      </c>
      <c r="F24" t="s">
        <v>377</v>
      </c>
      <c r="G24" s="29">
        <v>6.1</v>
      </c>
      <c r="H24" s="29">
        <v>6.3</v>
      </c>
      <c r="I24" s="148">
        <v>3.4000000000000002E-2</v>
      </c>
      <c r="K24" t="s">
        <v>375</v>
      </c>
      <c r="L24" s="29">
        <v>57.6</v>
      </c>
      <c r="M24" s="29">
        <v>60.9</v>
      </c>
      <c r="N24" s="148">
        <v>5.6000000000000001E-2</v>
      </c>
    </row>
    <row r="25" spans="1:14" x14ac:dyDescent="0.25">
      <c r="A25" t="s">
        <v>382</v>
      </c>
      <c r="B25" s="29">
        <v>11.1</v>
      </c>
      <c r="C25" s="29">
        <v>11.4</v>
      </c>
      <c r="D25" s="148">
        <v>0.03</v>
      </c>
      <c r="F25" t="s">
        <v>380</v>
      </c>
      <c r="G25" s="29">
        <v>15.4</v>
      </c>
      <c r="H25" s="29">
        <v>16.2</v>
      </c>
      <c r="I25" s="148">
        <v>0.05</v>
      </c>
      <c r="K25" t="s">
        <v>378</v>
      </c>
      <c r="L25" s="29">
        <v>5.0999999999999996</v>
      </c>
      <c r="M25" s="29">
        <v>5.3</v>
      </c>
      <c r="N25" s="148">
        <v>5.2999999999999999E-2</v>
      </c>
    </row>
    <row r="26" spans="1:14" x14ac:dyDescent="0.25">
      <c r="A26" t="s">
        <v>384</v>
      </c>
      <c r="B26" s="29">
        <v>40</v>
      </c>
      <c r="C26" s="29">
        <v>42.9</v>
      </c>
      <c r="D26" s="148">
        <v>7.2999999999999995E-2</v>
      </c>
      <c r="F26" t="s">
        <v>383</v>
      </c>
      <c r="G26" s="29">
        <v>6.4</v>
      </c>
      <c r="H26" s="29">
        <v>6.1</v>
      </c>
      <c r="I26" s="148">
        <v>-4.2000000000000003E-2</v>
      </c>
      <c r="K26" t="s">
        <v>381</v>
      </c>
      <c r="L26" s="29">
        <v>72.5</v>
      </c>
      <c r="M26" s="29">
        <v>73.7</v>
      </c>
      <c r="N26" s="148">
        <v>1.7999999999999999E-2</v>
      </c>
    </row>
    <row r="27" spans="1:14" x14ac:dyDescent="0.25">
      <c r="A27" t="s">
        <v>386</v>
      </c>
      <c r="B27" s="29">
        <v>42.1</v>
      </c>
      <c r="C27" s="29">
        <v>44.2</v>
      </c>
      <c r="D27" s="148">
        <v>4.8000000000000001E-2</v>
      </c>
      <c r="F27" t="s">
        <v>385</v>
      </c>
      <c r="G27" s="29">
        <v>29.1</v>
      </c>
      <c r="H27" s="29">
        <v>28.9</v>
      </c>
      <c r="I27" s="148">
        <v>-7.0000000000000001E-3</v>
      </c>
      <c r="K27" t="s">
        <v>397</v>
      </c>
      <c r="L27" s="29">
        <v>5.2</v>
      </c>
      <c r="M27" s="29">
        <v>1.7</v>
      </c>
      <c r="N27" s="148">
        <v>-0.67200000000000004</v>
      </c>
    </row>
    <row r="28" spans="1:14" x14ac:dyDescent="0.25">
      <c r="A28" t="s">
        <v>389</v>
      </c>
      <c r="B28" s="29">
        <v>78.599999999999994</v>
      </c>
      <c r="C28" s="29">
        <v>81.599999999999994</v>
      </c>
      <c r="D28" s="148">
        <v>3.7999999999999999E-2</v>
      </c>
      <c r="F28" t="s">
        <v>387</v>
      </c>
      <c r="G28" s="29">
        <v>141.9</v>
      </c>
      <c r="H28" s="29">
        <v>148.30000000000001</v>
      </c>
      <c r="I28" s="148">
        <v>4.4999999999999998E-2</v>
      </c>
      <c r="K28" s="64" t="s">
        <v>71</v>
      </c>
      <c r="L28" s="65">
        <v>1943.2</v>
      </c>
      <c r="M28" s="65">
        <v>1998.6</v>
      </c>
      <c r="N28" s="149">
        <v>2.9000000000000001E-2</v>
      </c>
    </row>
    <row r="29" spans="1:14" x14ac:dyDescent="0.25">
      <c r="B29" s="61"/>
      <c r="C29" s="61"/>
      <c r="D29" s="148"/>
      <c r="G29" s="61"/>
      <c r="H29" s="61"/>
      <c r="I29" s="148"/>
      <c r="L29" s="65"/>
      <c r="M29" s="65"/>
      <c r="N29" s="149"/>
    </row>
    <row r="30" spans="1:14" x14ac:dyDescent="0.25">
      <c r="A30" s="370" t="s">
        <v>157</v>
      </c>
      <c r="B30" s="370"/>
      <c r="C30" s="370"/>
      <c r="D30" s="370"/>
      <c r="E30" s="370"/>
      <c r="F30" s="370"/>
      <c r="G30" s="370"/>
      <c r="H30" s="370"/>
      <c r="I30" s="370"/>
      <c r="J30" s="370"/>
      <c r="K30" s="370"/>
      <c r="L30" s="370"/>
      <c r="M30" s="370"/>
      <c r="N30" s="370"/>
    </row>
    <row r="31" spans="1:14" x14ac:dyDescent="0.25">
      <c r="A31" s="46"/>
      <c r="B31" s="46"/>
      <c r="C31" s="46"/>
      <c r="D31" s="46"/>
      <c r="E31" s="46"/>
      <c r="F31" s="46"/>
      <c r="G31" s="46"/>
      <c r="H31" s="46"/>
      <c r="I31" s="46"/>
      <c r="J31" s="46"/>
      <c r="K31" s="46"/>
      <c r="L31" s="46"/>
      <c r="M31" s="46"/>
      <c r="N31" s="46"/>
    </row>
    <row r="32" spans="1:14" ht="15.75" customHeight="1" x14ac:dyDescent="0.25">
      <c r="A32" s="369" t="s">
        <v>398</v>
      </c>
      <c r="B32" s="369"/>
      <c r="C32" s="369"/>
      <c r="D32" s="369"/>
      <c r="E32" s="369"/>
      <c r="F32" s="369"/>
      <c r="G32" s="369"/>
      <c r="H32" s="369"/>
      <c r="I32" s="369"/>
      <c r="J32" s="369"/>
      <c r="K32" s="369"/>
      <c r="L32" s="369"/>
      <c r="M32" s="369"/>
      <c r="N32" s="369"/>
    </row>
    <row r="33" spans="1:17" x14ac:dyDescent="0.25">
      <c r="A33" s="369"/>
      <c r="B33" s="369"/>
      <c r="C33" s="369"/>
      <c r="D33" s="369"/>
      <c r="E33" s="369"/>
      <c r="F33" s="369"/>
      <c r="G33" s="369"/>
      <c r="H33" s="369"/>
      <c r="I33" s="369"/>
      <c r="J33" s="369"/>
      <c r="K33" s="369"/>
      <c r="L33" s="369"/>
      <c r="M33" s="369"/>
      <c r="N33" s="369"/>
    </row>
    <row r="34" spans="1:17" x14ac:dyDescent="0.25">
      <c r="A34" s="31"/>
      <c r="B34" s="31"/>
      <c r="C34" s="31"/>
      <c r="D34" s="31"/>
      <c r="E34" s="31"/>
      <c r="F34" s="31"/>
      <c r="G34" s="31"/>
      <c r="H34" s="31"/>
      <c r="I34" s="31"/>
      <c r="J34" s="31"/>
      <c r="K34" s="31"/>
      <c r="L34" s="31"/>
      <c r="M34" s="31"/>
      <c r="N34" s="31"/>
    </row>
    <row r="35" spans="1:17" ht="15.75" customHeight="1" x14ac:dyDescent="0.25">
      <c r="A35" s="366" t="s">
        <v>399</v>
      </c>
      <c r="B35" s="366"/>
      <c r="C35" s="366"/>
      <c r="D35" s="366"/>
      <c r="E35" s="366"/>
      <c r="F35" s="366"/>
      <c r="G35" s="366"/>
      <c r="H35" s="366"/>
      <c r="I35" s="366"/>
      <c r="J35" s="366"/>
      <c r="K35" s="366"/>
      <c r="L35" s="366"/>
      <c r="M35" s="366"/>
      <c r="N35" s="366"/>
    </row>
    <row r="36" spans="1:17" ht="15.75" customHeight="1" x14ac:dyDescent="0.25">
      <c r="A36" s="31"/>
      <c r="B36" s="31"/>
      <c r="C36" s="31"/>
      <c r="D36" s="31"/>
      <c r="E36" s="31"/>
      <c r="F36" s="31"/>
      <c r="G36" s="31"/>
      <c r="H36" s="31"/>
      <c r="I36" s="31"/>
      <c r="J36" s="31"/>
      <c r="K36" s="31"/>
      <c r="L36" s="31"/>
      <c r="M36" s="31"/>
      <c r="N36" s="31"/>
    </row>
    <row r="37" spans="1:17" ht="15.75" customHeight="1" x14ac:dyDescent="0.25">
      <c r="A37" s="31"/>
      <c r="B37" s="31"/>
      <c r="C37" s="31"/>
      <c r="D37" s="31"/>
      <c r="E37" s="31"/>
      <c r="F37" s="31"/>
      <c r="G37" s="31"/>
      <c r="H37" s="31"/>
      <c r="I37" s="31"/>
      <c r="J37" s="31"/>
      <c r="K37" s="31"/>
      <c r="L37" s="31"/>
      <c r="M37" s="31"/>
      <c r="N37" s="31"/>
    </row>
    <row r="45" spans="1:17" x14ac:dyDescent="0.25">
      <c r="Q45" s="5"/>
    </row>
    <row r="47" spans="1:17" x14ac:dyDescent="0.25">
      <c r="O47" s="5"/>
    </row>
  </sheetData>
  <mergeCells count="5">
    <mergeCell ref="A1:N1"/>
    <mergeCell ref="A3:N3"/>
    <mergeCell ref="A30:N30"/>
    <mergeCell ref="A32:N33"/>
    <mergeCell ref="A35:N35"/>
  </mergeCells>
  <pageMargins left="0.45" right="0.45" top="0.5" bottom="0.5" header="0.3" footer="0.3"/>
  <pageSetup scale="7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B858-113A-425E-959B-C9DED9206E91}">
  <sheetPr>
    <pageSetUpPr fitToPage="1"/>
  </sheetPr>
  <dimension ref="A1:J40"/>
  <sheetViews>
    <sheetView zoomScaleNormal="100" workbookViewId="0">
      <selection sqref="A1:G1"/>
    </sheetView>
  </sheetViews>
  <sheetFormatPr defaultColWidth="9" defaultRowHeight="15.75" x14ac:dyDescent="0.25"/>
  <cols>
    <col min="1" max="1" width="81.5" style="165" customWidth="1"/>
    <col min="2" max="2" width="7.5" style="165" customWidth="1"/>
    <col min="3" max="3" width="11" style="165" customWidth="1"/>
    <col min="4" max="7" width="10" style="165" customWidth="1"/>
    <col min="8" max="9" width="9" style="165"/>
    <col min="10" max="10" width="14.375" style="165" bestFit="1" customWidth="1"/>
    <col min="11" max="16384" width="9" style="165"/>
  </cols>
  <sheetData>
    <row r="1" spans="1:10" s="163" customFormat="1" ht="26.25" x14ac:dyDescent="0.4">
      <c r="A1" s="389" t="s">
        <v>237</v>
      </c>
      <c r="B1" s="389"/>
      <c r="C1" s="389"/>
      <c r="D1" s="389"/>
      <c r="E1" s="389"/>
      <c r="F1" s="389"/>
      <c r="G1" s="389"/>
    </row>
    <row r="2" spans="1:10" ht="4.5" customHeight="1" x14ac:dyDescent="0.25">
      <c r="A2" s="164"/>
      <c r="B2" s="164"/>
    </row>
    <row r="3" spans="1:10" ht="18.75" customHeight="1" x14ac:dyDescent="0.3">
      <c r="A3" s="390" t="s">
        <v>418</v>
      </c>
      <c r="B3" s="390"/>
      <c r="C3" s="390"/>
      <c r="D3" s="390"/>
      <c r="E3" s="390"/>
      <c r="F3" s="390"/>
      <c r="G3" s="390"/>
    </row>
    <row r="5" spans="1:10" x14ac:dyDescent="0.25">
      <c r="C5" s="166" t="s">
        <v>116</v>
      </c>
      <c r="D5" s="167" t="s">
        <v>419</v>
      </c>
      <c r="E5" s="167" t="s">
        <v>420</v>
      </c>
      <c r="F5" s="167" t="s">
        <v>421</v>
      </c>
      <c r="G5" s="167" t="s">
        <v>104</v>
      </c>
    </row>
    <row r="6" spans="1:10" x14ac:dyDescent="0.25">
      <c r="C6" s="165" t="s">
        <v>119</v>
      </c>
      <c r="D6" s="168">
        <v>74.397000000000006</v>
      </c>
      <c r="E6" s="168">
        <v>75</v>
      </c>
      <c r="F6" s="168">
        <v>0</v>
      </c>
      <c r="G6" s="168">
        <v>0</v>
      </c>
    </row>
    <row r="7" spans="1:10" x14ac:dyDescent="0.25">
      <c r="C7" s="165" t="s">
        <v>120</v>
      </c>
      <c r="D7" s="168">
        <v>77.335999999999999</v>
      </c>
      <c r="E7" s="168">
        <v>75</v>
      </c>
      <c r="F7" s="168">
        <v>0</v>
      </c>
      <c r="G7" s="168">
        <v>0</v>
      </c>
    </row>
    <row r="8" spans="1:10" x14ac:dyDescent="0.25">
      <c r="C8" s="165" t="s">
        <v>121</v>
      </c>
      <c r="D8" s="168">
        <v>79.561000000000007</v>
      </c>
      <c r="E8" s="168">
        <v>75</v>
      </c>
      <c r="F8" s="168">
        <v>0</v>
      </c>
      <c r="G8" s="168">
        <v>0</v>
      </c>
    </row>
    <row r="9" spans="1:10" x14ac:dyDescent="0.25">
      <c r="C9" s="165" t="s">
        <v>122</v>
      </c>
      <c r="D9" s="168">
        <v>82.537999999999997</v>
      </c>
      <c r="E9" s="168">
        <v>75</v>
      </c>
      <c r="F9" s="168">
        <v>0</v>
      </c>
      <c r="G9" s="168">
        <v>0</v>
      </c>
    </row>
    <row r="10" spans="1:10" x14ac:dyDescent="0.25">
      <c r="C10" s="165" t="s">
        <v>123</v>
      </c>
      <c r="D10" s="168">
        <v>85.230999999999995</v>
      </c>
      <c r="E10" s="168">
        <v>396</v>
      </c>
      <c r="F10" s="168">
        <v>0</v>
      </c>
      <c r="G10" s="168">
        <v>0</v>
      </c>
    </row>
    <row r="11" spans="1:10" x14ac:dyDescent="0.25">
      <c r="C11" s="165" t="s">
        <v>124</v>
      </c>
      <c r="D11" s="168">
        <v>81.792418160000011</v>
      </c>
      <c r="E11" s="168">
        <v>380.02813091000002</v>
      </c>
      <c r="F11" s="168">
        <v>0</v>
      </c>
      <c r="G11" s="168">
        <v>0</v>
      </c>
    </row>
    <row r="12" spans="1:10" x14ac:dyDescent="0.25">
      <c r="C12" s="165" t="s">
        <v>125</v>
      </c>
      <c r="D12" s="168">
        <v>79.293573730000006</v>
      </c>
      <c r="E12" s="168">
        <v>368.41786682999998</v>
      </c>
      <c r="F12" s="168">
        <v>0</v>
      </c>
      <c r="G12" s="168">
        <v>0</v>
      </c>
    </row>
    <row r="13" spans="1:10" x14ac:dyDescent="0.25">
      <c r="C13" s="165" t="s">
        <v>126</v>
      </c>
      <c r="D13" s="168">
        <v>83.677000000000007</v>
      </c>
      <c r="E13" s="168">
        <v>388.8</v>
      </c>
      <c r="F13" s="168">
        <v>0</v>
      </c>
      <c r="G13" s="168">
        <v>0</v>
      </c>
      <c r="J13" s="159"/>
    </row>
    <row r="14" spans="1:10" x14ac:dyDescent="0.25">
      <c r="C14" s="165" t="s">
        <v>127</v>
      </c>
      <c r="D14" s="168">
        <v>90.028060960000005</v>
      </c>
      <c r="E14" s="168">
        <v>418.29299819000005</v>
      </c>
      <c r="F14" s="168">
        <v>0</v>
      </c>
      <c r="G14" s="168">
        <v>0</v>
      </c>
      <c r="J14" s="159"/>
    </row>
    <row r="15" spans="1:10" x14ac:dyDescent="0.25">
      <c r="C15" s="165" t="s">
        <v>128</v>
      </c>
      <c r="D15" s="168">
        <v>88.752868039999996</v>
      </c>
      <c r="E15" s="168">
        <v>412.36812973000002</v>
      </c>
      <c r="F15" s="168">
        <v>0</v>
      </c>
      <c r="G15" s="168">
        <v>0</v>
      </c>
      <c r="J15" s="159"/>
    </row>
    <row r="16" spans="1:10" x14ac:dyDescent="0.25">
      <c r="C16" s="165" t="s">
        <v>129</v>
      </c>
      <c r="D16" s="168">
        <v>90.504842930000009</v>
      </c>
      <c r="E16" s="168">
        <v>420.50824374000007</v>
      </c>
      <c r="F16" s="168">
        <v>0</v>
      </c>
      <c r="G16" s="168">
        <v>0</v>
      </c>
      <c r="J16" s="169"/>
    </row>
    <row r="17" spans="1:7" x14ac:dyDescent="0.25">
      <c r="C17" s="165" t="s">
        <v>130</v>
      </c>
      <c r="D17" s="168">
        <v>94.58944765999999</v>
      </c>
      <c r="E17" s="168">
        <v>439.48634570000002</v>
      </c>
      <c r="F17" s="168">
        <v>0</v>
      </c>
      <c r="G17" s="168">
        <v>0</v>
      </c>
    </row>
    <row r="18" spans="1:7" x14ac:dyDescent="0.25">
      <c r="C18" s="165" t="s">
        <v>131</v>
      </c>
      <c r="D18" s="168">
        <v>98.099745999999996</v>
      </c>
      <c r="E18" s="168">
        <v>455.79607099999998</v>
      </c>
      <c r="F18" s="168">
        <v>0</v>
      </c>
      <c r="G18" s="168">
        <v>0</v>
      </c>
    </row>
    <row r="19" spans="1:7" x14ac:dyDescent="0.25">
      <c r="C19" s="165" t="s">
        <v>132</v>
      </c>
      <c r="D19" s="168">
        <v>100.28390609</v>
      </c>
      <c r="E19" s="168">
        <v>465.94423083999999</v>
      </c>
      <c r="F19" s="168">
        <v>95.346999999999994</v>
      </c>
      <c r="G19" s="168">
        <v>0.7</v>
      </c>
    </row>
    <row r="20" spans="1:7" x14ac:dyDescent="0.25">
      <c r="C20" s="165" t="s">
        <v>133</v>
      </c>
      <c r="D20" s="168">
        <v>105.41318422000001</v>
      </c>
      <c r="E20" s="168">
        <v>489.77614690000001</v>
      </c>
      <c r="F20" s="168">
        <v>126.23128819</v>
      </c>
      <c r="G20" s="168">
        <v>0.34370994999999999</v>
      </c>
    </row>
    <row r="21" spans="1:7" x14ac:dyDescent="0.25">
      <c r="C21" s="165" t="s">
        <v>134</v>
      </c>
      <c r="D21" s="168">
        <v>112.4081101</v>
      </c>
      <c r="E21" s="168">
        <v>522.27632870000002</v>
      </c>
      <c r="F21" s="168">
        <v>142.01051419000001</v>
      </c>
      <c r="G21" s="168">
        <v>0.46124011999999998</v>
      </c>
    </row>
    <row r="22" spans="1:7" x14ac:dyDescent="0.25">
      <c r="C22" s="165" t="s">
        <v>135</v>
      </c>
      <c r="D22" s="168">
        <v>111.10231182000001</v>
      </c>
      <c r="E22" s="168">
        <v>516.20926167000005</v>
      </c>
      <c r="F22" s="168">
        <v>156.58329301000001</v>
      </c>
      <c r="G22" s="168">
        <v>116.03646021</v>
      </c>
    </row>
    <row r="23" spans="1:7" x14ac:dyDescent="0.25">
      <c r="C23" s="165" t="s">
        <v>136</v>
      </c>
      <c r="D23" s="168">
        <v>127.41872453000001</v>
      </c>
      <c r="E23" s="168">
        <v>592.01941705000002</v>
      </c>
      <c r="F23" s="168">
        <v>154.13428064999999</v>
      </c>
      <c r="G23" s="168">
        <v>0.69934667000000006</v>
      </c>
    </row>
    <row r="24" spans="1:7" x14ac:dyDescent="0.25">
      <c r="C24" s="165" t="s">
        <v>137</v>
      </c>
      <c r="D24" s="168">
        <v>140.66879211</v>
      </c>
      <c r="E24" s="168">
        <v>653.58256099000005</v>
      </c>
      <c r="F24" s="168">
        <v>164.12988891000001</v>
      </c>
      <c r="G24" s="168">
        <v>0.69997487999999997</v>
      </c>
    </row>
    <row r="25" spans="1:7" x14ac:dyDescent="0.25">
      <c r="C25" s="165" t="s">
        <v>150</v>
      </c>
      <c r="D25" s="168">
        <f>(127740685.61+18858651.6)/1000000</f>
        <v>146.59933721000002</v>
      </c>
      <c r="E25" s="168">
        <f>(508176529.55+593515329.11+87622034.91)/1000000</f>
        <v>1189.3138935700001</v>
      </c>
      <c r="F25" s="29">
        <f>163650704.84/1000000</f>
        <v>163.65070484</v>
      </c>
      <c r="G25" s="168">
        <f>0.69935546</f>
        <v>0.69935546000000004</v>
      </c>
    </row>
    <row r="28" spans="1:7" x14ac:dyDescent="0.25">
      <c r="A28" s="391" t="s">
        <v>627</v>
      </c>
      <c r="B28" s="391"/>
      <c r="C28" s="391"/>
      <c r="D28" s="391"/>
      <c r="E28" s="391"/>
      <c r="F28" s="391"/>
      <c r="G28" s="391"/>
    </row>
    <row r="30" spans="1:7" x14ac:dyDescent="0.25">
      <c r="A30" s="388" t="s">
        <v>628</v>
      </c>
      <c r="B30" s="388"/>
      <c r="C30" s="388"/>
      <c r="D30" s="388"/>
      <c r="E30" s="388"/>
      <c r="F30" s="388"/>
      <c r="G30" s="388"/>
    </row>
    <row r="31" spans="1:7" ht="15.75" customHeight="1" x14ac:dyDescent="0.25">
      <c r="A31" s="388"/>
      <c r="B31" s="388"/>
      <c r="C31" s="388"/>
      <c r="D31" s="388"/>
      <c r="E31" s="388"/>
      <c r="F31" s="388"/>
      <c r="G31" s="388"/>
    </row>
    <row r="32" spans="1:7" ht="15.75" customHeight="1" x14ac:dyDescent="0.25">
      <c r="A32" s="388"/>
      <c r="B32" s="388"/>
      <c r="C32" s="388"/>
      <c r="D32" s="388"/>
      <c r="E32" s="388"/>
      <c r="F32" s="388"/>
      <c r="G32" s="388"/>
    </row>
    <row r="33" spans="1:7" ht="15.75" customHeight="1" x14ac:dyDescent="0.25">
      <c r="A33" s="388"/>
      <c r="B33" s="388"/>
      <c r="C33" s="388"/>
      <c r="D33" s="388"/>
      <c r="E33" s="388"/>
      <c r="F33" s="388"/>
      <c r="G33" s="388"/>
    </row>
    <row r="34" spans="1:7" ht="15.75" customHeight="1" x14ac:dyDescent="0.25">
      <c r="B34" s="170"/>
      <c r="C34" s="170"/>
      <c r="D34" s="170"/>
      <c r="E34" s="170"/>
      <c r="F34" s="170"/>
      <c r="G34" s="170"/>
    </row>
    <row r="35" spans="1:7" ht="15.75" customHeight="1" x14ac:dyDescent="0.25">
      <c r="A35" s="388" t="s">
        <v>629</v>
      </c>
      <c r="B35" s="388"/>
      <c r="C35" s="388"/>
      <c r="D35" s="388"/>
      <c r="E35" s="388"/>
      <c r="F35" s="388"/>
      <c r="G35" s="388"/>
    </row>
    <row r="36" spans="1:7" ht="15.75" customHeight="1" x14ac:dyDescent="0.25">
      <c r="A36" s="388"/>
      <c r="B36" s="388"/>
      <c r="C36" s="388"/>
      <c r="D36" s="388"/>
      <c r="E36" s="388"/>
      <c r="F36" s="388"/>
      <c r="G36" s="388"/>
    </row>
    <row r="37" spans="1:7" ht="15.75" customHeight="1" x14ac:dyDescent="0.25">
      <c r="B37" s="171"/>
      <c r="C37" s="171"/>
      <c r="D37" s="171"/>
      <c r="E37" s="171"/>
      <c r="F37" s="171"/>
      <c r="G37" s="171"/>
    </row>
    <row r="38" spans="1:7" x14ac:dyDescent="0.25">
      <c r="A38" s="388" t="s">
        <v>630</v>
      </c>
      <c r="B38" s="388"/>
      <c r="C38" s="388"/>
      <c r="D38" s="388"/>
      <c r="E38" s="388"/>
      <c r="F38" s="388"/>
      <c r="G38" s="388"/>
    </row>
    <row r="39" spans="1:7" x14ac:dyDescent="0.25">
      <c r="A39" s="388"/>
      <c r="B39" s="388"/>
      <c r="C39" s="388"/>
      <c r="D39" s="388"/>
      <c r="E39" s="388"/>
      <c r="F39" s="388"/>
      <c r="G39" s="388"/>
    </row>
    <row r="40" spans="1:7" x14ac:dyDescent="0.25">
      <c r="A40" s="266"/>
      <c r="B40" s="266"/>
      <c r="C40" s="266"/>
      <c r="D40" s="266"/>
      <c r="E40" s="266"/>
      <c r="F40" s="266"/>
      <c r="G40" s="266"/>
    </row>
  </sheetData>
  <mergeCells count="6">
    <mergeCell ref="A38:G39"/>
    <mergeCell ref="A1:G1"/>
    <mergeCell ref="A3:G3"/>
    <mergeCell ref="A28:G28"/>
    <mergeCell ref="A30:G33"/>
    <mergeCell ref="A35:G36"/>
  </mergeCells>
  <pageMargins left="0.45" right="0.45" top="0.5" bottom="0.5" header="0.3" footer="0.3"/>
  <pageSetup scale="7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6D9DC-6BD3-445A-98F5-A22646629E59}">
  <sheetPr>
    <pageSetUpPr fitToPage="1"/>
  </sheetPr>
  <dimension ref="A1:I41"/>
  <sheetViews>
    <sheetView zoomScaleNormal="100" workbookViewId="0">
      <selection sqref="A1:H1"/>
    </sheetView>
  </sheetViews>
  <sheetFormatPr defaultRowHeight="15.75" x14ac:dyDescent="0.25"/>
  <cols>
    <col min="1" max="1" width="15.625" bestFit="1" customWidth="1"/>
    <col min="2" max="2" width="8.75" customWidth="1"/>
    <col min="3" max="3" width="7.5" customWidth="1"/>
    <col min="4" max="4" width="64.125" customWidth="1"/>
    <col min="5" max="5" width="7.5" style="44" customWidth="1"/>
    <col min="6" max="6" width="11.25" bestFit="1" customWidth="1"/>
    <col min="7" max="7" width="10" customWidth="1"/>
    <col min="8" max="8" width="15.25" bestFit="1" customWidth="1"/>
  </cols>
  <sheetData>
    <row r="1" spans="1:9" s="1" customFormat="1" ht="26.25" x14ac:dyDescent="0.4">
      <c r="A1" s="367" t="s">
        <v>422</v>
      </c>
      <c r="B1" s="367"/>
      <c r="C1" s="367"/>
      <c r="D1" s="367"/>
      <c r="E1" s="367"/>
      <c r="F1" s="367"/>
      <c r="G1" s="367"/>
      <c r="H1" s="367"/>
    </row>
    <row r="2" spans="1:9" ht="4.5" customHeight="1" x14ac:dyDescent="0.25">
      <c r="A2" s="2"/>
      <c r="B2" s="2"/>
      <c r="C2" s="2"/>
      <c r="D2" s="2"/>
    </row>
    <row r="3" spans="1:9" ht="18.75" x14ac:dyDescent="0.3">
      <c r="A3" s="368" t="s">
        <v>423</v>
      </c>
      <c r="B3" s="368"/>
      <c r="C3" s="368"/>
      <c r="D3" s="368"/>
      <c r="E3" s="368"/>
      <c r="F3" s="368"/>
      <c r="G3" s="368"/>
      <c r="H3" s="368"/>
    </row>
    <row r="5" spans="1:9" x14ac:dyDescent="0.25">
      <c r="F5" s="51" t="s">
        <v>116</v>
      </c>
      <c r="G5" s="28" t="s">
        <v>424</v>
      </c>
      <c r="H5" s="28" t="s">
        <v>425</v>
      </c>
    </row>
    <row r="6" spans="1:9" x14ac:dyDescent="0.25">
      <c r="F6" s="49" t="s">
        <v>119</v>
      </c>
      <c r="G6" s="57">
        <v>856.44200000000001</v>
      </c>
      <c r="H6" s="57">
        <v>124.95490000000001</v>
      </c>
      <c r="I6" s="47"/>
    </row>
    <row r="7" spans="1:9" x14ac:dyDescent="0.25">
      <c r="F7" s="49" t="s">
        <v>120</v>
      </c>
      <c r="G7" s="57">
        <v>784.37099999999998</v>
      </c>
      <c r="H7" s="57">
        <v>246.36399999999998</v>
      </c>
      <c r="I7" s="47"/>
    </row>
    <row r="8" spans="1:9" x14ac:dyDescent="0.25">
      <c r="F8" s="49" t="s">
        <v>121</v>
      </c>
      <c r="G8" s="57">
        <v>792.12416871999994</v>
      </c>
      <c r="H8" s="57">
        <v>241.44599999999997</v>
      </c>
      <c r="I8" s="47"/>
    </row>
    <row r="9" spans="1:9" x14ac:dyDescent="0.25">
      <c r="F9" s="49" t="s">
        <v>122</v>
      </c>
      <c r="G9" s="57">
        <v>778.58198444000016</v>
      </c>
      <c r="H9" s="57">
        <v>240.21199999999999</v>
      </c>
      <c r="I9" s="47"/>
    </row>
    <row r="10" spans="1:9" x14ac:dyDescent="0.25">
      <c r="F10" s="49" t="s">
        <v>123</v>
      </c>
      <c r="G10" s="57">
        <v>784.05455031000008</v>
      </c>
      <c r="H10" s="57">
        <v>242.03899999999999</v>
      </c>
      <c r="I10" s="47"/>
    </row>
    <row r="11" spans="1:9" x14ac:dyDescent="0.25">
      <c r="F11" s="49" t="s">
        <v>124</v>
      </c>
      <c r="G11" s="57">
        <v>754.15913305000004</v>
      </c>
      <c r="H11" s="57">
        <v>236.41399999999999</v>
      </c>
      <c r="I11" s="47"/>
    </row>
    <row r="12" spans="1:9" x14ac:dyDescent="0.25">
      <c r="F12" s="49" t="s">
        <v>125</v>
      </c>
      <c r="G12" s="57">
        <v>976.05634537999993</v>
      </c>
      <c r="H12" s="57">
        <v>114.881</v>
      </c>
      <c r="I12" s="47"/>
    </row>
    <row r="13" spans="1:9" x14ac:dyDescent="0.25">
      <c r="F13" s="49" t="s">
        <v>126</v>
      </c>
      <c r="G13" s="57">
        <v>1075.36594034</v>
      </c>
      <c r="H13" s="57">
        <v>51.215000000000003</v>
      </c>
      <c r="I13" s="47"/>
    </row>
    <row r="14" spans="1:9" x14ac:dyDescent="0.25">
      <c r="F14" s="49" t="s">
        <v>127</v>
      </c>
      <c r="G14" s="57">
        <v>1069.90706439</v>
      </c>
      <c r="H14" s="57">
        <v>51.215000000000003</v>
      </c>
      <c r="I14" s="47"/>
    </row>
    <row r="15" spans="1:9" x14ac:dyDescent="0.25">
      <c r="F15" s="49" t="s">
        <v>128</v>
      </c>
      <c r="G15" s="57">
        <v>1024.0808912699999</v>
      </c>
      <c r="H15" s="57">
        <v>51.215000000000003</v>
      </c>
      <c r="I15" s="47"/>
    </row>
    <row r="16" spans="1:9" x14ac:dyDescent="0.25">
      <c r="F16" s="49" t="s">
        <v>129</v>
      </c>
      <c r="G16" s="57">
        <v>976.90757543000018</v>
      </c>
      <c r="H16" s="57">
        <v>51.215000000000003</v>
      </c>
      <c r="I16" s="47"/>
    </row>
    <row r="17" spans="1:9" x14ac:dyDescent="0.25">
      <c r="F17" s="49" t="s">
        <v>130</v>
      </c>
      <c r="G17" s="57">
        <v>927.20542411999998</v>
      </c>
      <c r="H17" s="57">
        <v>51.215000000000003</v>
      </c>
      <c r="I17" s="47"/>
    </row>
    <row r="18" spans="1:9" x14ac:dyDescent="0.25">
      <c r="F18" s="49" t="s">
        <v>131</v>
      </c>
      <c r="G18" s="57">
        <v>911.51205987000003</v>
      </c>
      <c r="H18" s="57">
        <v>51.215000000000003</v>
      </c>
      <c r="I18" s="47"/>
    </row>
    <row r="19" spans="1:9" x14ac:dyDescent="0.25">
      <c r="F19" s="49" t="s">
        <v>132</v>
      </c>
      <c r="G19" s="57">
        <v>1261.5723366499999</v>
      </c>
      <c r="H19" s="57">
        <v>56.215000000000003</v>
      </c>
      <c r="I19" s="47"/>
    </row>
    <row r="20" spans="1:9" x14ac:dyDescent="0.25">
      <c r="F20" s="49" t="s">
        <v>133</v>
      </c>
      <c r="G20" s="57">
        <v>1198.2515895700001</v>
      </c>
      <c r="H20" s="57">
        <v>66.814999999999998</v>
      </c>
      <c r="I20" s="47"/>
    </row>
    <row r="21" spans="1:9" x14ac:dyDescent="0.25">
      <c r="F21" s="49" t="s">
        <v>134</v>
      </c>
      <c r="G21" s="57">
        <v>1118.7639999999999</v>
      </c>
      <c r="H21" s="57">
        <v>70.114999999999995</v>
      </c>
      <c r="I21" s="47"/>
    </row>
    <row r="22" spans="1:9" x14ac:dyDescent="0.25">
      <c r="F22" s="49" t="s">
        <v>135</v>
      </c>
      <c r="G22" s="57">
        <v>924.34136035999995</v>
      </c>
      <c r="H22" s="57">
        <v>189.71979358999999</v>
      </c>
      <c r="I22" s="47"/>
    </row>
    <row r="23" spans="1:9" x14ac:dyDescent="0.25">
      <c r="F23" s="49" t="s">
        <v>136</v>
      </c>
      <c r="G23" s="172">
        <v>964.20054816000004</v>
      </c>
      <c r="H23" s="57">
        <v>195.27407382000001</v>
      </c>
      <c r="I23" s="47"/>
    </row>
    <row r="24" spans="1:9" x14ac:dyDescent="0.25">
      <c r="F24" s="49" t="s">
        <v>137</v>
      </c>
      <c r="G24" s="173">
        <v>874.06500000000005</v>
      </c>
      <c r="H24" s="47">
        <v>199.76775210999998</v>
      </c>
      <c r="I24" s="47"/>
    </row>
    <row r="25" spans="1:9" x14ac:dyDescent="0.25">
      <c r="F25" s="49" t="s">
        <v>150</v>
      </c>
      <c r="G25" s="173">
        <v>772.86571189999995</v>
      </c>
      <c r="H25" s="47">
        <v>202.59672472</v>
      </c>
      <c r="I25" s="47"/>
    </row>
    <row r="26" spans="1:9" x14ac:dyDescent="0.25">
      <c r="F26" s="49"/>
    </row>
    <row r="27" spans="1:9" x14ac:dyDescent="0.25">
      <c r="A27" s="252" t="s">
        <v>619</v>
      </c>
      <c r="B27" s="252"/>
      <c r="C27" s="259"/>
      <c r="D27" s="239"/>
      <c r="E27" s="239"/>
      <c r="F27" s="239"/>
      <c r="G27" s="239"/>
      <c r="H27" s="239"/>
    </row>
    <row r="28" spans="1:9" x14ac:dyDescent="0.25">
      <c r="A28" s="160"/>
      <c r="B28" s="174"/>
      <c r="E28"/>
    </row>
    <row r="29" spans="1:9" x14ac:dyDescent="0.25">
      <c r="A29" s="370" t="s">
        <v>425</v>
      </c>
      <c r="B29" s="370"/>
      <c r="C29" s="370"/>
      <c r="D29" s="370"/>
      <c r="E29" s="370"/>
      <c r="F29" s="370"/>
      <c r="G29" s="370"/>
      <c r="H29" s="370"/>
    </row>
    <row r="30" spans="1:9" x14ac:dyDescent="0.25">
      <c r="A30" s="160"/>
      <c r="B30" s="174"/>
      <c r="E30"/>
    </row>
    <row r="31" spans="1:9" x14ac:dyDescent="0.25">
      <c r="A31" t="s">
        <v>631</v>
      </c>
      <c r="B31" s="174"/>
      <c r="E31"/>
    </row>
    <row r="32" spans="1:9" x14ac:dyDescent="0.25">
      <c r="B32" s="174"/>
      <c r="E32"/>
    </row>
    <row r="33" spans="1:8" x14ac:dyDescent="0.25">
      <c r="A33" t="s">
        <v>632</v>
      </c>
      <c r="B33" s="174"/>
      <c r="E33"/>
    </row>
    <row r="34" spans="1:8" x14ac:dyDescent="0.25">
      <c r="B34" s="174"/>
      <c r="E34"/>
    </row>
    <row r="35" spans="1:8" x14ac:dyDescent="0.25">
      <c r="A35" s="369" t="s">
        <v>633</v>
      </c>
      <c r="B35" s="369"/>
      <c r="C35" s="369"/>
      <c r="D35" s="369"/>
      <c r="E35" s="369"/>
      <c r="F35" s="369"/>
      <c r="G35" s="369"/>
      <c r="H35" s="369"/>
    </row>
    <row r="36" spans="1:8" x14ac:dyDescent="0.25">
      <c r="E36" s="5"/>
    </row>
    <row r="37" spans="1:8" x14ac:dyDescent="0.25">
      <c r="A37" s="369" t="s">
        <v>634</v>
      </c>
      <c r="B37" s="369"/>
      <c r="C37" s="369"/>
      <c r="D37" s="369"/>
      <c r="E37" s="369"/>
      <c r="F37" s="369"/>
      <c r="G37" s="369"/>
      <c r="H37" s="369"/>
    </row>
    <row r="38" spans="1:8" ht="15.6" customHeight="1" x14ac:dyDescent="0.25">
      <c r="A38" s="369"/>
      <c r="B38" s="369"/>
      <c r="C38" s="369"/>
      <c r="D38" s="369"/>
      <c r="E38" s="369"/>
      <c r="F38" s="369"/>
      <c r="G38" s="369"/>
      <c r="H38" s="369"/>
    </row>
    <row r="39" spans="1:8" x14ac:dyDescent="0.25">
      <c r="D39" s="243"/>
      <c r="E39" s="243"/>
      <c r="F39" s="243"/>
      <c r="G39" s="243"/>
      <c r="H39" s="243"/>
    </row>
    <row r="40" spans="1:8" x14ac:dyDescent="0.25">
      <c r="A40" s="392" t="s">
        <v>635</v>
      </c>
      <c r="B40" s="392"/>
      <c r="C40" s="392"/>
      <c r="D40" s="392"/>
      <c r="E40" s="392"/>
      <c r="F40" s="392"/>
      <c r="G40" s="392"/>
      <c r="H40" s="392"/>
    </row>
    <row r="41" spans="1:8" x14ac:dyDescent="0.25">
      <c r="D41" s="212"/>
      <c r="E41" s="212"/>
      <c r="F41" s="212"/>
      <c r="G41" s="212"/>
      <c r="H41" s="212"/>
    </row>
  </sheetData>
  <mergeCells count="6">
    <mergeCell ref="A1:H1"/>
    <mergeCell ref="A3:H3"/>
    <mergeCell ref="A37:H38"/>
    <mergeCell ref="A40:H40"/>
    <mergeCell ref="A29:H29"/>
    <mergeCell ref="A35:H35"/>
  </mergeCells>
  <pageMargins left="0.45" right="0.45" top="0.5" bottom="0.5" header="0.3" footer="0.3"/>
  <pageSetup scale="7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D407A-ADFA-469E-8416-67194A429ACE}">
  <sheetPr>
    <pageSetUpPr fitToPage="1"/>
  </sheetPr>
  <dimension ref="A1:H40"/>
  <sheetViews>
    <sheetView zoomScaleNormal="100" workbookViewId="0">
      <selection sqref="A1:H1"/>
    </sheetView>
  </sheetViews>
  <sheetFormatPr defaultRowHeight="15.75" x14ac:dyDescent="0.25"/>
  <cols>
    <col min="1" max="1" width="67.25" customWidth="1"/>
    <col min="2" max="2" width="2.5" customWidth="1"/>
    <col min="3" max="3" width="20.75" customWidth="1"/>
    <col min="4" max="4" width="10.75" customWidth="1"/>
    <col min="5" max="5" width="10.25" customWidth="1"/>
    <col min="6" max="6" width="12.5" customWidth="1"/>
    <col min="7" max="7" width="8.5" customWidth="1"/>
    <col min="8" max="8" width="7.375" customWidth="1"/>
  </cols>
  <sheetData>
    <row r="1" spans="1:8" s="1" customFormat="1" ht="26.25" x14ac:dyDescent="0.4">
      <c r="A1" s="367" t="s">
        <v>426</v>
      </c>
      <c r="B1" s="367"/>
      <c r="C1" s="367"/>
      <c r="D1" s="367"/>
      <c r="E1" s="367"/>
      <c r="F1" s="367"/>
      <c r="G1" s="367"/>
      <c r="H1" s="367"/>
    </row>
    <row r="2" spans="1:8" ht="4.5" customHeight="1" x14ac:dyDescent="0.25">
      <c r="A2" s="2"/>
      <c r="B2" s="2"/>
      <c r="C2" s="2"/>
      <c r="D2" s="2"/>
    </row>
    <row r="3" spans="1:8" ht="18.75" customHeight="1" x14ac:dyDescent="0.3">
      <c r="A3" s="368" t="s">
        <v>427</v>
      </c>
      <c r="B3" s="368"/>
      <c r="C3" s="368"/>
      <c r="D3" s="368"/>
      <c r="E3" s="368"/>
      <c r="F3" s="368"/>
      <c r="G3" s="368"/>
      <c r="H3" s="368"/>
    </row>
    <row r="5" spans="1:8" x14ac:dyDescent="0.25">
      <c r="C5" s="260" t="s">
        <v>116</v>
      </c>
      <c r="D5" s="176" t="s">
        <v>428</v>
      </c>
      <c r="E5" s="176" t="s">
        <v>429</v>
      </c>
      <c r="F5" s="176" t="s">
        <v>430</v>
      </c>
      <c r="G5" s="176" t="s">
        <v>431</v>
      </c>
      <c r="H5" s="176" t="s">
        <v>71</v>
      </c>
    </row>
    <row r="6" spans="1:8" x14ac:dyDescent="0.25">
      <c r="C6" s="44" t="s">
        <v>132</v>
      </c>
      <c r="D6" s="57">
        <v>43.630620071757633</v>
      </c>
      <c r="E6" s="57">
        <v>15.170679126475214</v>
      </c>
      <c r="F6" s="57">
        <v>11.999700689935377</v>
      </c>
      <c r="G6" s="57">
        <v>13.1</v>
      </c>
      <c r="H6" s="57">
        <v>83.900999888168229</v>
      </c>
    </row>
    <row r="7" spans="1:8" x14ac:dyDescent="0.25">
      <c r="C7" s="44" t="s">
        <v>133</v>
      </c>
      <c r="D7" s="57">
        <v>69.320714523821934</v>
      </c>
      <c r="E7" s="57">
        <v>24.225807172599083</v>
      </c>
      <c r="F7" s="57">
        <v>25.573479744588084</v>
      </c>
      <c r="G7" s="57">
        <v>0</v>
      </c>
      <c r="H7" s="57">
        <v>119.12000144100908</v>
      </c>
    </row>
    <row r="8" spans="1:8" x14ac:dyDescent="0.25">
      <c r="C8" s="44" t="s">
        <v>134</v>
      </c>
      <c r="D8" s="57">
        <v>65.756498297345118</v>
      </c>
      <c r="E8" s="57">
        <v>21.648780183756237</v>
      </c>
      <c r="F8" s="57">
        <v>42.524725201976082</v>
      </c>
      <c r="G8" s="57">
        <v>0</v>
      </c>
      <c r="H8" s="57">
        <v>129.93000368307744</v>
      </c>
    </row>
    <row r="9" spans="1:8" x14ac:dyDescent="0.25">
      <c r="C9" s="44" t="s">
        <v>135</v>
      </c>
      <c r="D9" s="57">
        <v>62.170134948645043</v>
      </c>
      <c r="E9" s="57">
        <v>19.269368431917293</v>
      </c>
      <c r="F9" s="57">
        <v>45.834706942629232</v>
      </c>
      <c r="G9" s="57">
        <v>0</v>
      </c>
      <c r="H9" s="172">
        <v>127.2742103231916</v>
      </c>
    </row>
    <row r="10" spans="1:8" x14ac:dyDescent="0.25">
      <c r="C10" s="44" t="s">
        <v>136</v>
      </c>
      <c r="D10" s="57">
        <v>63.145590207109194</v>
      </c>
      <c r="E10" s="57">
        <v>16.147228509683103</v>
      </c>
      <c r="F10" s="57">
        <v>55.600606015200604</v>
      </c>
      <c r="G10" s="57">
        <v>0</v>
      </c>
      <c r="H10" s="172">
        <v>134.89315267000001</v>
      </c>
    </row>
    <row r="11" spans="1:8" x14ac:dyDescent="0.25">
      <c r="C11" s="44" t="s">
        <v>137</v>
      </c>
      <c r="D11" s="177">
        <v>61.792969272557897</v>
      </c>
      <c r="E11" s="177">
        <v>13.780960932494398</v>
      </c>
      <c r="F11" s="177">
        <v>73.8422576456814</v>
      </c>
      <c r="G11" s="177">
        <v>0</v>
      </c>
      <c r="H11" s="178">
        <v>149.41618785073371</v>
      </c>
    </row>
    <row r="12" spans="1:8" x14ac:dyDescent="0.25">
      <c r="C12" s="44" t="s">
        <v>150</v>
      </c>
      <c r="D12" s="177">
        <v>58.452675073734419</v>
      </c>
      <c r="E12" s="177">
        <v>13.280582751098622</v>
      </c>
      <c r="F12" s="177">
        <v>80.834408197952058</v>
      </c>
      <c r="G12" s="177">
        <v>0</v>
      </c>
      <c r="H12" s="178">
        <v>152.56766602278509</v>
      </c>
    </row>
    <row r="13" spans="1:8" ht="15.75" customHeight="1" x14ac:dyDescent="0.25">
      <c r="D13" s="246"/>
      <c r="E13" s="246"/>
      <c r="F13" s="246"/>
      <c r="G13" s="246"/>
      <c r="H13" s="246"/>
    </row>
    <row r="14" spans="1:8" x14ac:dyDescent="0.25">
      <c r="D14" s="176" t="s">
        <v>428</v>
      </c>
      <c r="E14" s="176" t="s">
        <v>429</v>
      </c>
      <c r="F14" s="176" t="s">
        <v>430</v>
      </c>
      <c r="G14" s="176" t="s">
        <v>71</v>
      </c>
    </row>
    <row r="15" spans="1:8" ht="15.75" customHeight="1" x14ac:dyDescent="0.25">
      <c r="C15" s="175" t="s">
        <v>605</v>
      </c>
      <c r="D15" s="87">
        <f>(D12/D7)^(1/5)-1</f>
        <v>-3.3530234932373504E-2</v>
      </c>
      <c r="E15" s="87">
        <f>(E12/E7)^(1/5)-1</f>
        <v>-0.11327740466556169</v>
      </c>
      <c r="F15" s="87">
        <f>(F12/F7)^(1/5)-1</f>
        <v>0.25881319753751297</v>
      </c>
      <c r="G15" s="87">
        <f>(H12/H7)^(1/5)-1</f>
        <v>5.0740718613478286E-2</v>
      </c>
    </row>
    <row r="17" spans="1:8" x14ac:dyDescent="0.25">
      <c r="C17" s="27" t="s">
        <v>432</v>
      </c>
      <c r="D17" s="179"/>
      <c r="E17" s="179"/>
      <c r="F17" s="179"/>
      <c r="G17" s="179"/>
      <c r="H17" s="179"/>
    </row>
    <row r="18" spans="1:8" ht="15.75" customHeight="1" x14ac:dyDescent="0.25">
      <c r="D18" s="181"/>
      <c r="F18" s="181"/>
      <c r="H18" s="182"/>
    </row>
    <row r="19" spans="1:8" ht="15.75" customHeight="1" x14ac:dyDescent="0.25">
      <c r="C19" s="181" t="s">
        <v>433</v>
      </c>
      <c r="D19" s="181"/>
      <c r="E19" s="181" t="s">
        <v>434</v>
      </c>
      <c r="F19" s="181"/>
      <c r="G19" s="182" t="s">
        <v>435</v>
      </c>
      <c r="H19" s="182"/>
    </row>
    <row r="20" spans="1:8" ht="15.75" customHeight="1" x14ac:dyDescent="0.25">
      <c r="C20" s="181" t="s">
        <v>436</v>
      </c>
      <c r="D20" s="181"/>
      <c r="E20" s="181" t="s">
        <v>437</v>
      </c>
      <c r="F20" s="181"/>
      <c r="G20" s="182" t="s">
        <v>438</v>
      </c>
      <c r="H20" s="211"/>
    </row>
    <row r="21" spans="1:8" ht="15.75" customHeight="1" x14ac:dyDescent="0.25">
      <c r="C21" s="181" t="s">
        <v>439</v>
      </c>
      <c r="D21" s="181"/>
      <c r="E21" s="181" t="s">
        <v>440</v>
      </c>
      <c r="F21" s="182"/>
      <c r="G21" s="182" t="s">
        <v>441</v>
      </c>
      <c r="H21" s="211"/>
    </row>
    <row r="22" spans="1:8" ht="15.75" customHeight="1" x14ac:dyDescent="0.25">
      <c r="C22" s="181" t="s">
        <v>443</v>
      </c>
      <c r="D22" s="181"/>
      <c r="E22" s="181" t="s">
        <v>442</v>
      </c>
      <c r="F22" s="182"/>
      <c r="G22" s="394" t="s">
        <v>444</v>
      </c>
      <c r="H22" s="394"/>
    </row>
    <row r="23" spans="1:8" x14ac:dyDescent="0.25">
      <c r="C23" s="181" t="s">
        <v>445</v>
      </c>
      <c r="D23" s="98"/>
      <c r="E23" s="182" t="s">
        <v>446</v>
      </c>
      <c r="G23" s="394"/>
      <c r="H23" s="394"/>
    </row>
    <row r="24" spans="1:8" x14ac:dyDescent="0.25">
      <c r="C24" s="181" t="s">
        <v>447</v>
      </c>
      <c r="D24" s="98"/>
      <c r="E24" s="182" t="s">
        <v>448</v>
      </c>
      <c r="G24" s="394"/>
      <c r="H24" s="394"/>
    </row>
    <row r="25" spans="1:8" x14ac:dyDescent="0.25">
      <c r="D25" s="98"/>
      <c r="F25" s="98"/>
      <c r="H25" s="98"/>
    </row>
    <row r="26" spans="1:8" x14ac:dyDescent="0.25">
      <c r="D26" s="183"/>
      <c r="E26" s="98"/>
      <c r="F26" s="98"/>
      <c r="G26" s="98"/>
      <c r="H26" s="98"/>
    </row>
    <row r="29" spans="1:8" x14ac:dyDescent="0.25">
      <c r="A29" s="27" t="s">
        <v>449</v>
      </c>
      <c r="B29" s="53"/>
      <c r="C29" s="53"/>
      <c r="D29" s="53"/>
      <c r="E29" s="53"/>
      <c r="F29" s="53"/>
      <c r="G29" s="53"/>
      <c r="H29" s="53"/>
    </row>
    <row r="30" spans="1:8" ht="15.75" customHeight="1" x14ac:dyDescent="0.25">
      <c r="A30" s="180"/>
      <c r="D30" s="180"/>
      <c r="E30" s="184"/>
      <c r="F30" s="184"/>
      <c r="G30" s="184"/>
      <c r="H30" s="184"/>
    </row>
    <row r="31" spans="1:8" ht="15.75" customHeight="1" x14ac:dyDescent="0.25">
      <c r="A31" s="393" t="s">
        <v>450</v>
      </c>
      <c r="B31" s="393"/>
      <c r="C31" s="393"/>
      <c r="D31" s="393"/>
      <c r="E31" s="393"/>
      <c r="F31" s="393"/>
      <c r="G31" s="393"/>
      <c r="H31" s="393"/>
    </row>
    <row r="32" spans="1:8" ht="15.75" customHeight="1" x14ac:dyDescent="0.25">
      <c r="A32" s="393"/>
      <c r="B32" s="393"/>
      <c r="C32" s="393"/>
      <c r="D32" s="393"/>
      <c r="E32" s="393"/>
      <c r="F32" s="393"/>
      <c r="G32" s="393"/>
      <c r="H32" s="393"/>
    </row>
    <row r="33" spans="1:8" ht="15.75" customHeight="1" x14ac:dyDescent="0.25">
      <c r="A33" s="185"/>
      <c r="B33" s="185"/>
      <c r="C33" s="185"/>
      <c r="D33" s="185"/>
      <c r="E33" s="185"/>
      <c r="F33" s="185"/>
      <c r="G33" s="185"/>
      <c r="H33" s="185"/>
    </row>
    <row r="34" spans="1:8" ht="15.75" customHeight="1" x14ac:dyDescent="0.25">
      <c r="A34" s="27" t="s">
        <v>451</v>
      </c>
      <c r="B34" s="27"/>
      <c r="C34" s="27"/>
      <c r="D34" s="27"/>
      <c r="E34" s="27"/>
      <c r="F34" s="27"/>
      <c r="G34" s="27"/>
      <c r="H34" s="27"/>
    </row>
    <row r="35" spans="1:8" ht="15.75" customHeight="1" x14ac:dyDescent="0.25"/>
    <row r="36" spans="1:8" ht="15.75" customHeight="1" x14ac:dyDescent="0.25">
      <c r="A36" s="393" t="s">
        <v>452</v>
      </c>
      <c r="B36" s="393"/>
      <c r="C36" s="393"/>
      <c r="D36" s="393"/>
      <c r="E36" s="393"/>
      <c r="F36" s="393"/>
      <c r="G36" s="393"/>
      <c r="H36" s="393"/>
    </row>
    <row r="37" spans="1:8" x14ac:dyDescent="0.25">
      <c r="A37" s="393"/>
      <c r="B37" s="393"/>
      <c r="C37" s="393"/>
      <c r="D37" s="393"/>
      <c r="E37" s="393"/>
      <c r="F37" s="393"/>
      <c r="G37" s="393"/>
      <c r="H37" s="393"/>
    </row>
    <row r="38" spans="1:8" x14ac:dyDescent="0.25">
      <c r="B38" s="186"/>
      <c r="D38" s="186"/>
      <c r="E38" s="186"/>
      <c r="F38" s="186"/>
      <c r="G38" s="186"/>
      <c r="H38" s="186"/>
    </row>
    <row r="39" spans="1:8" x14ac:dyDescent="0.25">
      <c r="B39" s="186"/>
      <c r="D39" s="186"/>
      <c r="E39" s="186"/>
      <c r="F39" s="186"/>
      <c r="G39" s="186"/>
      <c r="H39" s="186"/>
    </row>
    <row r="40" spans="1:8" x14ac:dyDescent="0.25">
      <c r="D40" s="180"/>
      <c r="E40" s="98"/>
      <c r="F40" s="98"/>
      <c r="G40" s="98"/>
      <c r="H40" s="98"/>
    </row>
  </sheetData>
  <mergeCells count="5">
    <mergeCell ref="A1:H1"/>
    <mergeCell ref="A3:H3"/>
    <mergeCell ref="A31:H32"/>
    <mergeCell ref="A36:H37"/>
    <mergeCell ref="G22:H24"/>
  </mergeCells>
  <pageMargins left="0.45" right="0.45" top="0.5" bottom="0.5" header="0.3" footer="0.3"/>
  <pageSetup scale="7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BDF27-6161-4F19-89D7-1E120D61C4F6}">
  <sheetPr>
    <pageSetUpPr fitToPage="1"/>
  </sheetPr>
  <dimension ref="A1:I37"/>
  <sheetViews>
    <sheetView zoomScaleNormal="100" workbookViewId="0">
      <selection sqref="A1:F1"/>
    </sheetView>
  </sheetViews>
  <sheetFormatPr defaultRowHeight="15.75" x14ac:dyDescent="0.25"/>
  <cols>
    <col min="1" max="1" width="88.875" customWidth="1"/>
    <col min="2" max="2" width="2.5" customWidth="1"/>
    <col min="3" max="3" width="20.625" customWidth="1"/>
    <col min="4" max="4" width="11.25" bestFit="1" customWidth="1"/>
    <col min="5" max="5" width="8.125" customWidth="1"/>
    <col min="6" max="6" width="8.625" customWidth="1"/>
    <col min="7" max="7" width="9.25" customWidth="1"/>
  </cols>
  <sheetData>
    <row r="1" spans="1:6" s="1" customFormat="1" ht="26.25" x14ac:dyDescent="0.4">
      <c r="A1" s="367" t="s">
        <v>453</v>
      </c>
      <c r="B1" s="367"/>
      <c r="C1" s="367"/>
      <c r="D1" s="367"/>
      <c r="E1" s="367"/>
      <c r="F1" s="367"/>
    </row>
    <row r="2" spans="1:6" ht="4.5" customHeight="1" x14ac:dyDescent="0.25">
      <c r="A2" s="2"/>
      <c r="B2" s="2"/>
      <c r="C2" s="2"/>
    </row>
    <row r="3" spans="1:6" ht="18.75" customHeight="1" x14ac:dyDescent="0.3">
      <c r="A3" s="368" t="s">
        <v>205</v>
      </c>
      <c r="B3" s="368"/>
      <c r="C3" s="368"/>
      <c r="D3" s="368"/>
      <c r="E3" s="368"/>
      <c r="F3" s="368"/>
    </row>
    <row r="5" spans="1:6" x14ac:dyDescent="0.25">
      <c r="C5" s="248" t="s">
        <v>116</v>
      </c>
      <c r="D5" s="28" t="s">
        <v>454</v>
      </c>
      <c r="E5" s="28" t="s">
        <v>143</v>
      </c>
      <c r="F5" s="28" t="s">
        <v>455</v>
      </c>
    </row>
    <row r="6" spans="1:6" x14ac:dyDescent="0.25">
      <c r="C6" s="44" t="s">
        <v>119</v>
      </c>
      <c r="D6" s="57">
        <v>195.179</v>
      </c>
      <c r="E6" s="57">
        <v>75.947878180000018</v>
      </c>
      <c r="F6" s="57">
        <v>50</v>
      </c>
    </row>
    <row r="7" spans="1:6" x14ac:dyDescent="0.25">
      <c r="C7" s="44" t="s">
        <v>120</v>
      </c>
      <c r="D7" s="57">
        <v>212.50118046000003</v>
      </c>
      <c r="E7" s="57">
        <v>83.015205899999998</v>
      </c>
      <c r="F7" s="57">
        <v>54.9</v>
      </c>
    </row>
    <row r="8" spans="1:6" x14ac:dyDescent="0.25">
      <c r="C8" s="44" t="s">
        <v>121</v>
      </c>
      <c r="D8" s="57">
        <v>223.03573250999995</v>
      </c>
      <c r="E8" s="57">
        <v>80.4869123</v>
      </c>
      <c r="F8" s="57">
        <v>80</v>
      </c>
    </row>
    <row r="9" spans="1:6" x14ac:dyDescent="0.25">
      <c r="C9" s="44" t="s">
        <v>122</v>
      </c>
      <c r="D9" s="57">
        <v>239.49370676000007</v>
      </c>
      <c r="E9" s="57">
        <v>97.639968599999989</v>
      </c>
      <c r="F9" s="57">
        <v>150</v>
      </c>
    </row>
    <row r="10" spans="1:6" x14ac:dyDescent="0.25">
      <c r="C10" s="44" t="s">
        <v>123</v>
      </c>
      <c r="D10" s="57">
        <v>251.13845521999997</v>
      </c>
      <c r="E10" s="57">
        <v>102.29078877000001</v>
      </c>
      <c r="F10" s="57">
        <v>80</v>
      </c>
    </row>
    <row r="11" spans="1:6" x14ac:dyDescent="0.25">
      <c r="C11" s="44" t="s">
        <v>124</v>
      </c>
      <c r="D11" s="57">
        <v>266.53995741</v>
      </c>
      <c r="E11" s="57">
        <v>108.52410052999998</v>
      </c>
      <c r="F11" s="57">
        <v>125</v>
      </c>
    </row>
    <row r="12" spans="1:6" x14ac:dyDescent="0.25">
      <c r="C12" s="44" t="s">
        <v>125</v>
      </c>
      <c r="D12" s="57">
        <v>271.01502834000001</v>
      </c>
      <c r="E12" s="57">
        <v>112.08529061999999</v>
      </c>
      <c r="F12" s="57">
        <v>105</v>
      </c>
    </row>
    <row r="13" spans="1:6" x14ac:dyDescent="0.25">
      <c r="C13" s="44" t="s">
        <v>126</v>
      </c>
      <c r="D13" s="57">
        <v>281.74608390999998</v>
      </c>
      <c r="E13" s="57">
        <v>117.03844997000002</v>
      </c>
      <c r="F13" s="57">
        <v>105</v>
      </c>
    </row>
    <row r="14" spans="1:6" x14ac:dyDescent="0.25">
      <c r="C14" s="44" t="s">
        <v>127</v>
      </c>
      <c r="D14" s="57">
        <v>298.14419937000002</v>
      </c>
      <c r="E14" s="57">
        <v>123.86926423999999</v>
      </c>
      <c r="F14" s="57">
        <v>80</v>
      </c>
    </row>
    <row r="15" spans="1:6" x14ac:dyDescent="0.25">
      <c r="C15" s="44" t="s">
        <v>128</v>
      </c>
      <c r="D15" s="57">
        <v>311.24779157999996</v>
      </c>
      <c r="E15" s="57">
        <v>129.23559244999998</v>
      </c>
      <c r="F15" s="57">
        <v>80</v>
      </c>
    </row>
    <row r="16" spans="1:6" x14ac:dyDescent="0.25">
      <c r="C16" s="44" t="s">
        <v>129</v>
      </c>
      <c r="D16" s="57">
        <v>320.91157974000004</v>
      </c>
      <c r="E16" s="57">
        <v>133.15015979999998</v>
      </c>
      <c r="F16" s="57">
        <v>80</v>
      </c>
    </row>
    <row r="17" spans="1:9" x14ac:dyDescent="0.25">
      <c r="C17" s="44" t="s">
        <v>130</v>
      </c>
      <c r="D17" s="57">
        <v>334.41369459000003</v>
      </c>
      <c r="E17" s="57">
        <v>138.68653861000001</v>
      </c>
      <c r="F17" s="57">
        <v>80</v>
      </c>
    </row>
    <row r="18" spans="1:9" x14ac:dyDescent="0.25">
      <c r="C18" s="44" t="s">
        <v>131</v>
      </c>
      <c r="D18" s="57">
        <v>348.05577210999996</v>
      </c>
      <c r="E18" s="57">
        <v>136.12799999999999</v>
      </c>
      <c r="F18" s="57">
        <v>0</v>
      </c>
    </row>
    <row r="19" spans="1:9" x14ac:dyDescent="0.25">
      <c r="C19" s="44" t="s">
        <v>132</v>
      </c>
      <c r="D19" s="57">
        <v>361.85631699999993</v>
      </c>
      <c r="E19" s="57">
        <v>141.40199999999999</v>
      </c>
      <c r="F19" s="57">
        <v>216.4</v>
      </c>
    </row>
    <row r="20" spans="1:9" x14ac:dyDescent="0.25">
      <c r="C20" s="44" t="s">
        <v>133</v>
      </c>
      <c r="D20" s="57">
        <v>371.50751534999995</v>
      </c>
      <c r="E20" s="57">
        <v>145.44800000000001</v>
      </c>
      <c r="F20" s="57">
        <v>185.1</v>
      </c>
    </row>
    <row r="21" spans="1:9" x14ac:dyDescent="0.25">
      <c r="C21" s="44" t="s">
        <v>134</v>
      </c>
      <c r="D21" s="57">
        <v>381.87599999999998</v>
      </c>
      <c r="E21" s="57">
        <v>150.4</v>
      </c>
      <c r="F21" s="57">
        <v>185.1</v>
      </c>
    </row>
    <row r="22" spans="1:9" x14ac:dyDescent="0.25">
      <c r="C22" s="44" t="s">
        <v>135</v>
      </c>
      <c r="D22" s="57">
        <v>365.70746753000009</v>
      </c>
      <c r="E22" s="57">
        <v>144.5455</v>
      </c>
      <c r="F22" s="57">
        <v>185.1</v>
      </c>
    </row>
    <row r="23" spans="1:9" x14ac:dyDescent="0.25">
      <c r="C23" s="44" t="s">
        <v>136</v>
      </c>
      <c r="D23" s="172">
        <v>415.83937125</v>
      </c>
      <c r="E23" s="57">
        <v>161.61019999999999</v>
      </c>
      <c r="F23" s="57">
        <v>185.1</v>
      </c>
    </row>
    <row r="24" spans="1:9" x14ac:dyDescent="0.25">
      <c r="C24" s="44" t="s">
        <v>137</v>
      </c>
      <c r="D24" s="172">
        <v>431.3</v>
      </c>
      <c r="E24" s="57">
        <v>169.7</v>
      </c>
      <c r="F24" s="57">
        <v>185.1</v>
      </c>
    </row>
    <row r="25" spans="1:9" x14ac:dyDescent="0.25">
      <c r="C25" s="44" t="s">
        <v>150</v>
      </c>
      <c r="D25" s="172">
        <v>450.75532502999994</v>
      </c>
      <c r="E25" s="57">
        <v>176.04670913000001</v>
      </c>
      <c r="F25" s="57">
        <v>185.1</v>
      </c>
    </row>
    <row r="26" spans="1:9" ht="15.75" customHeight="1" x14ac:dyDescent="0.25">
      <c r="I26" s="295"/>
    </row>
    <row r="27" spans="1:9" x14ac:dyDescent="0.25">
      <c r="C27" s="175"/>
      <c r="D27" s="28" t="s">
        <v>454</v>
      </c>
      <c r="E27" s="28" t="s">
        <v>143</v>
      </c>
      <c r="F27" s="28" t="s">
        <v>455</v>
      </c>
      <c r="I27" s="295"/>
    </row>
    <row r="28" spans="1:9" ht="15.75" customHeight="1" x14ac:dyDescent="0.25">
      <c r="C28" s="175" t="s">
        <v>605</v>
      </c>
      <c r="D28" s="87">
        <f>(D25/D6)^(1/19)-1</f>
        <v>4.5037772844611634E-2</v>
      </c>
      <c r="E28" s="87">
        <f>(E25/E6)^(1/19)-1</f>
        <v>4.5240995880528434E-2</v>
      </c>
      <c r="F28" s="87">
        <f>(F25/F6)^(1/19)-1</f>
        <v>7.1316283472719899E-2</v>
      </c>
      <c r="I28" s="295"/>
    </row>
    <row r="29" spans="1:9" x14ac:dyDescent="0.25">
      <c r="I29" s="295"/>
    </row>
    <row r="30" spans="1:9" x14ac:dyDescent="0.25">
      <c r="A30" s="395" t="s">
        <v>456</v>
      </c>
      <c r="B30" s="395"/>
      <c r="C30" s="395"/>
      <c r="D30" s="395"/>
      <c r="E30" s="395"/>
      <c r="F30" s="395"/>
      <c r="I30" s="295"/>
    </row>
    <row r="32" spans="1:9" ht="15.75" customHeight="1" x14ac:dyDescent="0.25">
      <c r="A32" s="378" t="s">
        <v>457</v>
      </c>
      <c r="B32" s="378"/>
      <c r="C32" s="378"/>
      <c r="D32" s="378"/>
      <c r="E32" s="378"/>
      <c r="F32" s="378"/>
    </row>
    <row r="33" spans="1:6" x14ac:dyDescent="0.25">
      <c r="A33" s="378"/>
      <c r="B33" s="378"/>
      <c r="C33" s="378"/>
      <c r="D33" s="378"/>
      <c r="E33" s="378"/>
      <c r="F33" s="378"/>
    </row>
    <row r="34" spans="1:6" x14ac:dyDescent="0.25">
      <c r="A34" s="378"/>
      <c r="B34" s="378"/>
      <c r="C34" s="378"/>
      <c r="D34" s="378"/>
      <c r="E34" s="378"/>
      <c r="F34" s="378"/>
    </row>
    <row r="35" spans="1:6" x14ac:dyDescent="0.25">
      <c r="A35" s="187"/>
      <c r="B35" s="187"/>
      <c r="C35" s="187"/>
      <c r="D35" s="187"/>
    </row>
    <row r="36" spans="1:6" ht="15.75" customHeight="1" x14ac:dyDescent="0.25">
      <c r="A36" s="378" t="s">
        <v>458</v>
      </c>
      <c r="B36" s="378"/>
      <c r="C36" s="378"/>
      <c r="D36" s="378"/>
      <c r="E36" s="378"/>
      <c r="F36" s="378"/>
    </row>
    <row r="37" spans="1:6" x14ac:dyDescent="0.25">
      <c r="A37" s="378"/>
      <c r="B37" s="378"/>
      <c r="C37" s="378"/>
      <c r="D37" s="378"/>
      <c r="E37" s="378"/>
      <c r="F37" s="378"/>
    </row>
  </sheetData>
  <mergeCells count="5">
    <mergeCell ref="A1:F1"/>
    <mergeCell ref="A3:F3"/>
    <mergeCell ref="A30:F30"/>
    <mergeCell ref="A32:F34"/>
    <mergeCell ref="A36:F37"/>
  </mergeCells>
  <pageMargins left="0.45" right="0.45" top="0.5" bottom="0.5" header="0.3" footer="0.3"/>
  <pageSetup scale="7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A92F5-8D99-49CB-AA46-3D335714D550}">
  <sheetPr>
    <pageSetUpPr fitToPage="1"/>
  </sheetPr>
  <dimension ref="A1:M41"/>
  <sheetViews>
    <sheetView zoomScaleNormal="100" workbookViewId="0">
      <selection sqref="A1:I1"/>
    </sheetView>
  </sheetViews>
  <sheetFormatPr defaultColWidth="8.125" defaultRowHeight="15.75" x14ac:dyDescent="0.25"/>
  <cols>
    <col min="1" max="1" width="16.125" style="152" customWidth="1"/>
    <col min="2" max="2" width="10" style="152" customWidth="1"/>
    <col min="3" max="3" width="49" style="152" customWidth="1"/>
    <col min="4" max="4" width="3.125" style="152" customWidth="1"/>
    <col min="5" max="5" width="20.75" style="152" customWidth="1"/>
    <col min="6" max="6" width="13.375" style="152" customWidth="1"/>
    <col min="7" max="7" width="10.625" style="152" customWidth="1"/>
    <col min="8" max="9" width="8.5" style="152" customWidth="1"/>
    <col min="10" max="16384" width="8.125" style="152"/>
  </cols>
  <sheetData>
    <row r="1" spans="1:10" s="150" customFormat="1" ht="26.25" x14ac:dyDescent="0.4">
      <c r="A1" s="397" t="s">
        <v>459</v>
      </c>
      <c r="B1" s="397"/>
      <c r="C1" s="397"/>
      <c r="D1" s="397"/>
      <c r="E1" s="397"/>
      <c r="F1" s="397"/>
      <c r="G1" s="397"/>
      <c r="H1" s="397"/>
      <c r="I1" s="397"/>
    </row>
    <row r="2" spans="1:10" ht="4.5" customHeight="1" x14ac:dyDescent="0.25">
      <c r="A2" s="151"/>
      <c r="B2" s="151"/>
      <c r="C2" s="151"/>
      <c r="D2" s="151"/>
    </row>
    <row r="3" spans="1:10" ht="18.75" customHeight="1" x14ac:dyDescent="0.3">
      <c r="A3" s="398" t="s">
        <v>208</v>
      </c>
      <c r="B3" s="398"/>
      <c r="C3" s="398"/>
      <c r="D3" s="398"/>
      <c r="E3" s="398"/>
      <c r="F3" s="398"/>
      <c r="G3" s="398"/>
      <c r="H3" s="398"/>
      <c r="I3" s="398"/>
    </row>
    <row r="4" spans="1:10" x14ac:dyDescent="0.25">
      <c r="F4" s="188"/>
      <c r="G4" s="188"/>
      <c r="H4" s="188"/>
    </row>
    <row r="5" spans="1:10" x14ac:dyDescent="0.25">
      <c r="E5" s="189" t="s">
        <v>116</v>
      </c>
      <c r="F5" s="190" t="s">
        <v>460</v>
      </c>
      <c r="G5" s="190" t="s">
        <v>154</v>
      </c>
      <c r="H5" s="190" t="s">
        <v>461</v>
      </c>
      <c r="I5" s="190" t="s">
        <v>71</v>
      </c>
      <c r="J5" s="191"/>
    </row>
    <row r="6" spans="1:10" x14ac:dyDescent="0.25">
      <c r="E6" s="192" t="s">
        <v>119</v>
      </c>
      <c r="F6" s="193">
        <v>6124.4788594199999</v>
      </c>
      <c r="G6" s="193">
        <v>928.40940139999998</v>
      </c>
      <c r="H6" s="193">
        <v>680.91532632000008</v>
      </c>
      <c r="I6" s="154">
        <v>7733.8040000000001</v>
      </c>
      <c r="J6" s="191"/>
    </row>
    <row r="7" spans="1:10" x14ac:dyDescent="0.25">
      <c r="E7" s="192" t="s">
        <v>120</v>
      </c>
      <c r="F7" s="193">
        <v>6737.6360000000004</v>
      </c>
      <c r="G7" s="193">
        <v>1092.56</v>
      </c>
      <c r="H7" s="193">
        <v>916.596</v>
      </c>
      <c r="I7" s="154">
        <v>8746.7919999999995</v>
      </c>
      <c r="J7" s="191"/>
    </row>
    <row r="8" spans="1:10" x14ac:dyDescent="0.25">
      <c r="E8" s="192" t="s">
        <v>121</v>
      </c>
      <c r="F8" s="193">
        <v>7094.3530000000001</v>
      </c>
      <c r="G8" s="193">
        <v>1337.0609999999999</v>
      </c>
      <c r="H8" s="193">
        <v>1092.7249999999999</v>
      </c>
      <c r="I8" s="154">
        <v>9524.1385479259989</v>
      </c>
      <c r="J8" s="191"/>
    </row>
    <row r="9" spans="1:10" x14ac:dyDescent="0.25">
      <c r="E9" s="192" t="s">
        <v>122</v>
      </c>
      <c r="F9" s="193">
        <v>7528.6909999999998</v>
      </c>
      <c r="G9" s="193">
        <v>1484.7829999999999</v>
      </c>
      <c r="H9" s="193">
        <v>1248.145</v>
      </c>
      <c r="I9" s="154">
        <v>10261.618339226001</v>
      </c>
      <c r="J9" s="191"/>
    </row>
    <row r="10" spans="1:10" x14ac:dyDescent="0.25">
      <c r="E10" s="192" t="s">
        <v>123</v>
      </c>
      <c r="F10" s="193">
        <v>7810.9380000000001</v>
      </c>
      <c r="G10" s="193">
        <v>1695.9390000000001</v>
      </c>
      <c r="H10" s="193">
        <v>1400.864</v>
      </c>
      <c r="I10" s="154">
        <v>10907.74059868</v>
      </c>
      <c r="J10" s="191"/>
    </row>
    <row r="11" spans="1:10" x14ac:dyDescent="0.25">
      <c r="E11" s="192" t="s">
        <v>124</v>
      </c>
      <c r="F11" s="193">
        <v>7798.5870230300006</v>
      </c>
      <c r="G11" s="193">
        <v>1392.1475844700001</v>
      </c>
      <c r="H11" s="193">
        <v>1007.9117859599999</v>
      </c>
      <c r="I11" s="154">
        <v>10198.645869800001</v>
      </c>
      <c r="J11" s="191"/>
    </row>
    <row r="12" spans="1:10" x14ac:dyDescent="0.25">
      <c r="E12" s="192" t="s">
        <v>125</v>
      </c>
      <c r="F12" s="193">
        <v>7851.7112468699997</v>
      </c>
      <c r="G12" s="193">
        <v>1185.9579794600002</v>
      </c>
      <c r="H12" s="193">
        <v>931.06439996000006</v>
      </c>
      <c r="I12" s="154">
        <v>9968.7336262900008</v>
      </c>
      <c r="J12" s="191"/>
    </row>
    <row r="13" spans="1:10" x14ac:dyDescent="0.25">
      <c r="E13" s="192" t="s">
        <v>126</v>
      </c>
      <c r="F13" s="193">
        <v>8013.4549097199997</v>
      </c>
      <c r="G13" s="193">
        <v>1380.5340927700001</v>
      </c>
      <c r="H13" s="193">
        <v>1041.71671943</v>
      </c>
      <c r="I13" s="154">
        <v>10435.705721919998</v>
      </c>
      <c r="J13" s="191"/>
    </row>
    <row r="14" spans="1:10" x14ac:dyDescent="0.25">
      <c r="E14" s="192" t="s">
        <v>127</v>
      </c>
      <c r="F14" s="193">
        <v>8296.3282122500004</v>
      </c>
      <c r="G14" s="193">
        <v>1381.9242497600001</v>
      </c>
      <c r="H14" s="193">
        <v>1122.2749348299999</v>
      </c>
      <c r="I14" s="154">
        <v>10800.52739684</v>
      </c>
      <c r="J14" s="191"/>
    </row>
    <row r="15" spans="1:10" x14ac:dyDescent="0.25">
      <c r="E15" s="192" t="s">
        <v>128</v>
      </c>
      <c r="F15" s="193">
        <v>8522.9036079399993</v>
      </c>
      <c r="G15" s="193">
        <v>1493.6145005799997</v>
      </c>
      <c r="H15" s="193">
        <v>1354.72650086</v>
      </c>
      <c r="I15" s="154">
        <v>11371.244609379999</v>
      </c>
      <c r="J15" s="191"/>
    </row>
    <row r="16" spans="1:10" x14ac:dyDescent="0.25">
      <c r="E16" s="192" t="s">
        <v>129</v>
      </c>
      <c r="F16" s="193">
        <v>8743.8199172900004</v>
      </c>
      <c r="G16" s="193">
        <v>1493.34319074</v>
      </c>
      <c r="H16" s="193">
        <v>1200.14074039</v>
      </c>
      <c r="I16" s="154">
        <v>11437.303848420001</v>
      </c>
      <c r="J16" s="191"/>
    </row>
    <row r="17" spans="1:13" x14ac:dyDescent="0.25">
      <c r="E17" s="192" t="s">
        <v>130</v>
      </c>
      <c r="F17" s="193">
        <v>9071.716856179999</v>
      </c>
      <c r="G17" s="193">
        <v>1641.6953279699999</v>
      </c>
      <c r="H17" s="193">
        <v>1393.9635887299999</v>
      </c>
      <c r="I17" s="154">
        <v>12107.375772880001</v>
      </c>
      <c r="J17" s="191"/>
    </row>
    <row r="18" spans="1:13" x14ac:dyDescent="0.25">
      <c r="E18" s="192" t="s">
        <v>131</v>
      </c>
      <c r="F18" s="193">
        <v>9390.9765506299991</v>
      </c>
      <c r="G18" s="193">
        <v>1773.1138418700004</v>
      </c>
      <c r="H18" s="193">
        <v>1341.8731715599999</v>
      </c>
      <c r="I18" s="154">
        <v>12505.963564059999</v>
      </c>
      <c r="J18" s="191"/>
    </row>
    <row r="19" spans="1:13" x14ac:dyDescent="0.25">
      <c r="E19" s="192" t="s">
        <v>132</v>
      </c>
      <c r="F19" s="193">
        <v>9614.4555015999995</v>
      </c>
      <c r="G19" s="193">
        <v>1735.6534345799996</v>
      </c>
      <c r="H19" s="193">
        <v>1314.2642957400001</v>
      </c>
      <c r="I19" s="154">
        <v>12664.373231920001</v>
      </c>
      <c r="J19" s="191"/>
    </row>
    <row r="20" spans="1:13" x14ac:dyDescent="0.25">
      <c r="E20" s="192" t="s">
        <v>133</v>
      </c>
      <c r="F20" s="193">
        <v>10036.509826119998</v>
      </c>
      <c r="G20" s="193">
        <v>2019.8918534799996</v>
      </c>
      <c r="H20" s="193">
        <v>1342.5531945999999</v>
      </c>
      <c r="I20" s="154">
        <v>13398.954874200001</v>
      </c>
      <c r="J20" s="191"/>
    </row>
    <row r="21" spans="1:13" x14ac:dyDescent="0.25">
      <c r="E21" s="192" t="s">
        <v>134</v>
      </c>
      <c r="F21" s="193">
        <v>10443.898793389999</v>
      </c>
      <c r="G21" s="193">
        <v>1922.3985888499994</v>
      </c>
      <c r="H21" s="193">
        <v>1729.2243865900002</v>
      </c>
      <c r="I21" s="154">
        <v>14095.521768830002</v>
      </c>
    </row>
    <row r="22" spans="1:13" x14ac:dyDescent="0.25">
      <c r="E22" s="192" t="s">
        <v>135</v>
      </c>
      <c r="F22" s="193">
        <v>10542.75790452</v>
      </c>
      <c r="G22" s="193">
        <v>1528.5598033199999</v>
      </c>
      <c r="H22" s="193">
        <v>763.68273913999997</v>
      </c>
      <c r="I22" s="154">
        <v>12835.000446980001</v>
      </c>
    </row>
    <row r="23" spans="1:13" x14ac:dyDescent="0.25">
      <c r="E23" s="192" t="s">
        <v>136</v>
      </c>
      <c r="F23" s="193">
        <v>10837.97770487</v>
      </c>
      <c r="G23" s="193">
        <v>2559.3316967199999</v>
      </c>
      <c r="H23" s="193">
        <v>2886.07592875</v>
      </c>
      <c r="I23" s="154">
        <v>16283.385330340001</v>
      </c>
    </row>
    <row r="24" spans="1:13" x14ac:dyDescent="0.25">
      <c r="E24" s="192" t="s">
        <v>137</v>
      </c>
      <c r="F24" s="193">
        <v>12026.24626442</v>
      </c>
      <c r="G24" s="193">
        <v>2760.4194183700001</v>
      </c>
      <c r="H24" s="193">
        <v>3339.02335614</v>
      </c>
      <c r="I24" s="154">
        <v>18125.689038930002</v>
      </c>
    </row>
    <row r="25" spans="1:13" x14ac:dyDescent="0.25">
      <c r="E25" s="192" t="s">
        <v>150</v>
      </c>
      <c r="F25" s="193">
        <v>12643.794905199997</v>
      </c>
      <c r="G25" s="193">
        <v>2690.8449179800004</v>
      </c>
      <c r="H25" s="193">
        <v>2293.4655236500003</v>
      </c>
      <c r="I25" s="154">
        <v>17628.105346829998</v>
      </c>
      <c r="L25" s="298"/>
      <c r="M25" s="298"/>
    </row>
    <row r="26" spans="1:13" ht="15.75" customHeight="1" x14ac:dyDescent="0.25">
      <c r="L26" s="295"/>
      <c r="M26" s="298"/>
    </row>
    <row r="27" spans="1:13" ht="15.75" customHeight="1" x14ac:dyDescent="0.25">
      <c r="F27" s="190" t="s">
        <v>460</v>
      </c>
      <c r="G27" s="190" t="s">
        <v>154</v>
      </c>
      <c r="H27" s="190" t="s">
        <v>461</v>
      </c>
      <c r="I27" s="190" t="s">
        <v>71</v>
      </c>
      <c r="L27" s="295"/>
      <c r="M27" s="298"/>
    </row>
    <row r="28" spans="1:13" ht="15.75" customHeight="1" x14ac:dyDescent="0.25">
      <c r="A28" s="399" t="s">
        <v>203</v>
      </c>
      <c r="B28" s="399"/>
      <c r="E28" s="249" t="s">
        <v>605</v>
      </c>
      <c r="F28" s="247">
        <f>(F25/F6)^(1/19)-1</f>
        <v>3.8888306648847015E-2</v>
      </c>
      <c r="G28" s="247">
        <f>(G25/G6)^(1/19)-1</f>
        <v>5.7605349587441568E-2</v>
      </c>
      <c r="H28" s="247">
        <f>(H25/H6)^(1/19)-1</f>
        <v>6.6001578323286125E-2</v>
      </c>
      <c r="I28" s="247">
        <f>(I25/I6)^(1/19)-1</f>
        <v>4.4316730220403722E-2</v>
      </c>
      <c r="L28" s="298"/>
      <c r="M28" s="298"/>
    </row>
    <row r="29" spans="1:13" x14ac:dyDescent="0.25">
      <c r="K29" s="155"/>
      <c r="L29" s="298"/>
      <c r="M29" s="298"/>
    </row>
    <row r="30" spans="1:13" x14ac:dyDescent="0.25">
      <c r="A30" s="195" t="s">
        <v>463</v>
      </c>
      <c r="B30" s="196">
        <v>2.8000000000000001E-2</v>
      </c>
      <c r="E30" s="175" t="s">
        <v>462</v>
      </c>
      <c r="F30" s="194">
        <f>SUM(F6:F25) / SUM($I$6:$I$25)</f>
        <v>0.74318870009193416</v>
      </c>
      <c r="G30" s="194">
        <f>SUM(G6:G25) / SUM($I$6:$I$25)</f>
        <v>0.13897894937851868</v>
      </c>
      <c r="H30" s="194">
        <f>SUM(H6:H25) / SUM($I$6:$I$25)</f>
        <v>0.11783235727129643</v>
      </c>
      <c r="I30" s="194">
        <f>SUM(I6:I25) / SUM($I$6:$I$25)</f>
        <v>1</v>
      </c>
      <c r="J30" s="155"/>
      <c r="L30" s="298"/>
      <c r="M30" s="298"/>
    </row>
    <row r="31" spans="1:13" x14ac:dyDescent="0.25">
      <c r="A31" s="195" t="s">
        <v>464</v>
      </c>
      <c r="B31" s="196">
        <v>3.0700000000000002E-2</v>
      </c>
      <c r="E31" s="244"/>
      <c r="F31" s="194"/>
      <c r="G31" s="194"/>
      <c r="H31" s="194"/>
      <c r="I31" s="194"/>
      <c r="J31" s="155"/>
    </row>
    <row r="33" spans="1:9" x14ac:dyDescent="0.25">
      <c r="A33" s="399" t="s">
        <v>157</v>
      </c>
      <c r="B33" s="399"/>
      <c r="C33" s="399"/>
      <c r="D33" s="399"/>
      <c r="E33" s="399"/>
      <c r="F33" s="399"/>
      <c r="G33" s="399"/>
      <c r="H33" s="399"/>
      <c r="I33" s="399"/>
    </row>
    <row r="34" spans="1:9" x14ac:dyDescent="0.25">
      <c r="G34" s="153"/>
      <c r="H34" s="153"/>
      <c r="I34" s="153"/>
    </row>
    <row r="35" spans="1:9" x14ac:dyDescent="0.25">
      <c r="A35" s="400" t="s">
        <v>465</v>
      </c>
      <c r="B35" s="400"/>
      <c r="C35" s="400"/>
      <c r="D35" s="400"/>
      <c r="E35" s="400"/>
      <c r="F35" s="400"/>
    </row>
    <row r="37" spans="1:9" ht="15.4" customHeight="1" x14ac:dyDescent="0.25">
      <c r="A37" s="396" t="s">
        <v>466</v>
      </c>
      <c r="B37" s="396"/>
      <c r="C37" s="396"/>
      <c r="D37" s="396"/>
      <c r="E37" s="396"/>
      <c r="F37" s="396"/>
      <c r="G37" s="396"/>
      <c r="H37" s="396"/>
      <c r="I37" s="396"/>
    </row>
    <row r="38" spans="1:9" x14ac:dyDescent="0.25">
      <c r="A38" s="396"/>
      <c r="B38" s="396"/>
      <c r="C38" s="396"/>
      <c r="D38" s="396"/>
      <c r="E38" s="396"/>
      <c r="F38" s="396"/>
      <c r="G38" s="396"/>
      <c r="H38" s="396"/>
      <c r="I38" s="396"/>
    </row>
    <row r="39" spans="1:9" x14ac:dyDescent="0.25">
      <c r="A39" s="396"/>
      <c r="B39" s="396"/>
      <c r="C39" s="396"/>
      <c r="D39" s="396"/>
      <c r="E39" s="396"/>
      <c r="F39" s="396"/>
      <c r="G39" s="396"/>
      <c r="H39" s="396"/>
      <c r="I39" s="396"/>
    </row>
    <row r="40" spans="1:9" x14ac:dyDescent="0.25">
      <c r="A40" s="197"/>
      <c r="B40" s="197"/>
      <c r="C40" s="197"/>
      <c r="D40" s="197"/>
      <c r="E40" s="197"/>
      <c r="F40" s="197"/>
      <c r="G40" s="197"/>
      <c r="H40" s="197"/>
      <c r="I40" s="197"/>
    </row>
    <row r="41" spans="1:9" x14ac:dyDescent="0.25">
      <c r="A41" s="56"/>
      <c r="B41" s="56"/>
      <c r="C41" s="56"/>
      <c r="D41" s="56"/>
      <c r="E41" s="56"/>
    </row>
  </sheetData>
  <mergeCells count="6">
    <mergeCell ref="A37:I39"/>
    <mergeCell ref="A1:I1"/>
    <mergeCell ref="A3:I3"/>
    <mergeCell ref="A28:B28"/>
    <mergeCell ref="A33:I33"/>
    <mergeCell ref="A35:F35"/>
  </mergeCells>
  <pageMargins left="0.45" right="0.45" top="0.5" bottom="0.5" header="0.3" footer="0.3"/>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84B1D-97AF-43C0-9FDD-6B73B36CC95A}">
  <dimension ref="A1:P48"/>
  <sheetViews>
    <sheetView zoomScaleNormal="100" workbookViewId="0">
      <selection sqref="A1:O1"/>
    </sheetView>
  </sheetViews>
  <sheetFormatPr defaultRowHeight="15.75" x14ac:dyDescent="0.25"/>
  <cols>
    <col min="1" max="1" width="24.125" customWidth="1"/>
    <col min="2" max="2" width="2.125" customWidth="1"/>
    <col min="3" max="15" width="8.75" customWidth="1"/>
  </cols>
  <sheetData>
    <row r="1" spans="1:15" s="1" customFormat="1" ht="26.25" x14ac:dyDescent="0.4">
      <c r="A1" s="367" t="s">
        <v>58</v>
      </c>
      <c r="B1" s="367"/>
      <c r="C1" s="367"/>
      <c r="D1" s="367"/>
      <c r="E1" s="367"/>
      <c r="F1" s="367"/>
      <c r="G1" s="367"/>
      <c r="H1" s="367"/>
      <c r="I1" s="367"/>
      <c r="J1" s="367"/>
      <c r="K1" s="367"/>
      <c r="L1" s="367"/>
      <c r="M1" s="367"/>
      <c r="N1" s="367"/>
      <c r="O1" s="367"/>
    </row>
    <row r="2" spans="1:15" ht="4.5" customHeight="1" x14ac:dyDescent="0.25">
      <c r="A2" s="2"/>
      <c r="B2" s="2"/>
      <c r="C2" s="2"/>
      <c r="D2" s="2"/>
      <c r="E2" s="2"/>
      <c r="F2" s="2"/>
      <c r="G2" s="2"/>
      <c r="H2" s="2"/>
      <c r="I2" s="2"/>
      <c r="J2" s="2"/>
    </row>
    <row r="3" spans="1:15" ht="18.75" customHeight="1" x14ac:dyDescent="0.3">
      <c r="A3" s="368" t="s">
        <v>148</v>
      </c>
      <c r="B3" s="368"/>
      <c r="C3" s="368"/>
      <c r="D3" s="368"/>
      <c r="E3" s="368"/>
      <c r="F3" s="368"/>
      <c r="G3" s="368"/>
      <c r="H3" s="368"/>
      <c r="I3" s="368"/>
      <c r="J3" s="368"/>
      <c r="K3" s="368"/>
      <c r="L3" s="368"/>
      <c r="M3" s="368"/>
      <c r="N3" s="368"/>
      <c r="O3" s="368"/>
    </row>
    <row r="5" spans="1:15" x14ac:dyDescent="0.25">
      <c r="A5" s="7"/>
      <c r="B5" s="8"/>
      <c r="C5" s="9" t="s">
        <v>59</v>
      </c>
      <c r="D5" s="9" t="s">
        <v>60</v>
      </c>
      <c r="E5" s="9" t="s">
        <v>61</v>
      </c>
      <c r="F5" s="9" t="s">
        <v>62</v>
      </c>
      <c r="G5" s="9" t="s">
        <v>63</v>
      </c>
      <c r="H5" s="9" t="s">
        <v>64</v>
      </c>
      <c r="I5" s="9" t="s">
        <v>65</v>
      </c>
      <c r="J5" s="9" t="s">
        <v>66</v>
      </c>
      <c r="K5" s="9" t="s">
        <v>67</v>
      </c>
      <c r="L5" s="9" t="s">
        <v>68</v>
      </c>
      <c r="M5" s="9" t="s">
        <v>69</v>
      </c>
      <c r="N5" s="9" t="s">
        <v>70</v>
      </c>
      <c r="O5" s="10" t="s">
        <v>71</v>
      </c>
    </row>
    <row r="6" spans="1:15" x14ac:dyDescent="0.25">
      <c r="A6" s="7"/>
      <c r="B6" s="8"/>
      <c r="C6" s="11"/>
      <c r="D6" s="11"/>
      <c r="E6" s="11"/>
      <c r="F6" s="11"/>
      <c r="G6" s="11"/>
      <c r="H6" s="11"/>
      <c r="I6" s="11"/>
      <c r="J6" s="11"/>
      <c r="K6" s="11"/>
      <c r="L6" s="11"/>
      <c r="M6" s="11"/>
      <c r="N6" s="11"/>
      <c r="O6" s="12"/>
    </row>
    <row r="7" spans="1:15" ht="15.75" customHeight="1" x14ac:dyDescent="0.25">
      <c r="A7" s="13" t="s">
        <v>72</v>
      </c>
      <c r="B7" s="14"/>
      <c r="C7" s="15">
        <v>2696.2017300199996</v>
      </c>
      <c r="D7" s="15">
        <v>2864.9446625799997</v>
      </c>
      <c r="E7" s="15">
        <v>4217.8845566600003</v>
      </c>
      <c r="F7" s="15">
        <v>3124.9404183399988</v>
      </c>
      <c r="G7" s="15">
        <v>2753.5195373599995</v>
      </c>
      <c r="H7" s="15">
        <v>4041.8313107399995</v>
      </c>
      <c r="I7" s="15">
        <v>3565.6819012400001</v>
      </c>
      <c r="J7" s="15">
        <v>2827.8173088899998</v>
      </c>
      <c r="K7" s="15">
        <v>6190.3135309899999</v>
      </c>
      <c r="L7" s="15">
        <v>5655.7074724799986</v>
      </c>
      <c r="M7" s="15">
        <v>3292.1917085600003</v>
      </c>
      <c r="N7" s="15">
        <v>3686.1134078999999</v>
      </c>
      <c r="O7" s="15">
        <f>SUM(C7:N7)</f>
        <v>44917.147545759995</v>
      </c>
    </row>
    <row r="8" spans="1:15" x14ac:dyDescent="0.25">
      <c r="A8" s="16"/>
      <c r="B8" s="8"/>
      <c r="C8" s="17"/>
      <c r="D8" s="17"/>
      <c r="E8" s="17"/>
      <c r="F8" s="17"/>
      <c r="G8" s="17"/>
      <c r="H8" s="17"/>
      <c r="I8" s="17"/>
      <c r="J8" s="17"/>
      <c r="K8" s="17"/>
      <c r="L8" s="17"/>
      <c r="M8" s="17"/>
      <c r="N8" s="17"/>
      <c r="O8" s="17"/>
    </row>
    <row r="9" spans="1:15" x14ac:dyDescent="0.25">
      <c r="A9" s="13" t="s">
        <v>73</v>
      </c>
      <c r="B9" s="14"/>
      <c r="C9" s="15">
        <v>2653.6747152899998</v>
      </c>
      <c r="D9" s="15">
        <v>2829.9620093999997</v>
      </c>
      <c r="E9" s="15">
        <v>4185.5515423200004</v>
      </c>
      <c r="F9" s="15">
        <v>3079.570069339999</v>
      </c>
      <c r="G9" s="15">
        <v>2617.4978437099999</v>
      </c>
      <c r="H9" s="15">
        <v>3986.3740295499997</v>
      </c>
      <c r="I9" s="15">
        <v>3527.8095411900003</v>
      </c>
      <c r="J9" s="15">
        <v>2778.04832283</v>
      </c>
      <c r="K9" s="15">
        <v>5948.4321530200004</v>
      </c>
      <c r="L9" s="15">
        <v>5345.6870442299996</v>
      </c>
      <c r="M9" s="15">
        <v>3209.7631919</v>
      </c>
      <c r="N9" s="15">
        <v>3614.0283673899999</v>
      </c>
      <c r="O9" s="15">
        <f>SUM(C9:N9)</f>
        <v>43776.398830169994</v>
      </c>
    </row>
    <row r="10" spans="1:15" x14ac:dyDescent="0.25">
      <c r="A10" s="16"/>
      <c r="B10" s="8"/>
      <c r="C10" s="17"/>
      <c r="D10" s="17"/>
      <c r="E10" s="17"/>
      <c r="F10" s="17"/>
      <c r="G10" s="17"/>
      <c r="H10" s="17"/>
      <c r="I10" s="17"/>
      <c r="J10" s="17"/>
      <c r="K10" s="17"/>
      <c r="L10" s="17"/>
      <c r="M10" s="17"/>
      <c r="N10" s="17"/>
      <c r="O10" s="17"/>
    </row>
    <row r="11" spans="1:15" x14ac:dyDescent="0.25">
      <c r="A11" s="13" t="s">
        <v>74</v>
      </c>
      <c r="B11" s="14"/>
      <c r="C11" s="15">
        <v>174.49562226999998</v>
      </c>
      <c r="D11" s="15">
        <v>111.26891765000002</v>
      </c>
      <c r="E11" s="15">
        <v>1080.0112169699999</v>
      </c>
      <c r="F11" s="15">
        <v>183.35955436000003</v>
      </c>
      <c r="G11" s="15">
        <v>181.01725621000003</v>
      </c>
      <c r="H11" s="15">
        <v>1008.7163630100001</v>
      </c>
      <c r="I11" s="15">
        <v>223.36327364000002</v>
      </c>
      <c r="J11" s="15">
        <v>303.84256336000004</v>
      </c>
      <c r="K11" s="15">
        <v>2960.8566136899999</v>
      </c>
      <c r="L11" s="15">
        <v>992.12419278999994</v>
      </c>
      <c r="M11" s="15">
        <v>445.35363364</v>
      </c>
      <c r="N11" s="15">
        <v>589.60272653999982</v>
      </c>
      <c r="O11" s="15">
        <f>SUM(C11:N11)</f>
        <v>8254.0119341300015</v>
      </c>
    </row>
    <row r="12" spans="1:15" x14ac:dyDescent="0.25">
      <c r="A12" s="18" t="s">
        <v>75</v>
      </c>
      <c r="B12" s="8"/>
      <c r="C12" s="19">
        <v>-3.4123063600000001</v>
      </c>
      <c r="D12" s="19">
        <v>6.2533599999999995E-3</v>
      </c>
      <c r="E12" s="19">
        <v>0.19678244</v>
      </c>
      <c r="F12" s="19">
        <v>5.6007580000000001E-2</v>
      </c>
      <c r="G12" s="19">
        <v>-0.28769648999999997</v>
      </c>
      <c r="H12" s="19">
        <v>-5.9999999999999995E-4</v>
      </c>
      <c r="I12" s="19">
        <v>1.3672700000000001E-3</v>
      </c>
      <c r="J12" s="19">
        <v>8.3000000000000001E-4</v>
      </c>
      <c r="K12" s="19">
        <v>5.4608199999999999E-3</v>
      </c>
      <c r="L12" s="19">
        <v>3.94569E-3</v>
      </c>
      <c r="M12" s="19">
        <v>3.3117000000000004E-4</v>
      </c>
      <c r="N12" s="19">
        <v>-2.2699999999999999E-3</v>
      </c>
      <c r="O12" s="19">
        <f>SUM(C12:N12)</f>
        <v>-3.4318945200000002</v>
      </c>
    </row>
    <row r="13" spans="1:15" x14ac:dyDescent="0.25">
      <c r="A13" s="18" t="s">
        <v>76</v>
      </c>
      <c r="B13" s="8"/>
      <c r="C13" s="19">
        <v>150.52583903000001</v>
      </c>
      <c r="D13" s="19">
        <v>101.98913621</v>
      </c>
      <c r="E13" s="19">
        <v>1062.6632667900001</v>
      </c>
      <c r="F13" s="19">
        <v>176.35313168000002</v>
      </c>
      <c r="G13" s="19">
        <v>174.56139681000002</v>
      </c>
      <c r="H13" s="19">
        <v>994.60388508999995</v>
      </c>
      <c r="I13" s="19">
        <v>166.80646759000001</v>
      </c>
      <c r="J13" s="19">
        <v>207.4848605</v>
      </c>
      <c r="K13" s="19">
        <v>791.90176725000003</v>
      </c>
      <c r="L13" s="19">
        <v>874.01890269</v>
      </c>
      <c r="M13" s="19">
        <v>424.37585885000004</v>
      </c>
      <c r="N13" s="19">
        <v>1017.6423476699999</v>
      </c>
      <c r="O13" s="19">
        <f t="shared" ref="O13:O18" si="0">SUM(C13:N13)</f>
        <v>6142.9268601600006</v>
      </c>
    </row>
    <row r="14" spans="1:15" x14ac:dyDescent="0.25">
      <c r="A14" s="18" t="s">
        <v>77</v>
      </c>
      <c r="B14" s="8"/>
      <c r="C14" s="19">
        <v>2.9308151699999998</v>
      </c>
      <c r="D14" s="19">
        <v>7.1252329500000009</v>
      </c>
      <c r="E14" s="19">
        <v>3.5747861099999998</v>
      </c>
      <c r="F14" s="19">
        <v>5.7702176100000004</v>
      </c>
      <c r="G14" s="19">
        <v>5.158218269999999</v>
      </c>
      <c r="H14" s="19">
        <v>5.406675980000001</v>
      </c>
      <c r="I14" s="19">
        <v>8.4838114000000004</v>
      </c>
      <c r="J14" s="19">
        <v>39.539913310000003</v>
      </c>
      <c r="K14" s="19">
        <v>1098.76119176</v>
      </c>
      <c r="L14" s="19">
        <v>3.8680815200000001</v>
      </c>
      <c r="M14" s="19">
        <v>-3.1860354399999999</v>
      </c>
      <c r="N14" s="19">
        <v>3.5300332299999999</v>
      </c>
      <c r="O14" s="19">
        <f t="shared" si="0"/>
        <v>1180.9629418699999</v>
      </c>
    </row>
    <row r="15" spans="1:15" x14ac:dyDescent="0.25">
      <c r="A15" s="18" t="s">
        <v>78</v>
      </c>
      <c r="B15" s="8"/>
      <c r="C15" s="19">
        <v>0</v>
      </c>
      <c r="D15" s="19">
        <v>0.13729812</v>
      </c>
      <c r="E15" s="19">
        <v>2.7033085200000002</v>
      </c>
      <c r="F15" s="19">
        <v>0.41445800000000005</v>
      </c>
      <c r="G15" s="19">
        <v>1.4999999999999999E-2</v>
      </c>
      <c r="H15" s="19">
        <v>1.259918E-2</v>
      </c>
      <c r="I15" s="19">
        <v>3.0400000000000002E-4</v>
      </c>
      <c r="J15" s="19">
        <v>5.0000000000000001E-3</v>
      </c>
      <c r="K15" s="19">
        <v>-2.1599999999999999E-4</v>
      </c>
      <c r="L15" s="19">
        <v>24.220054009999998</v>
      </c>
      <c r="M15" s="19">
        <v>18.041183840000002</v>
      </c>
      <c r="N15" s="19">
        <v>0.42695077000000003</v>
      </c>
      <c r="O15" s="19">
        <f t="shared" si="0"/>
        <v>45.975940439999995</v>
      </c>
    </row>
    <row r="16" spans="1:15" x14ac:dyDescent="0.25">
      <c r="A16" s="18" t="s">
        <v>79</v>
      </c>
      <c r="B16" s="8"/>
      <c r="C16" s="19">
        <v>23.94705007</v>
      </c>
      <c r="D16" s="19">
        <v>0.58077614000000011</v>
      </c>
      <c r="E16" s="19">
        <v>0.98995197000000001</v>
      </c>
      <c r="F16" s="19">
        <v>0.29036225999999998</v>
      </c>
      <c r="G16" s="19">
        <v>7.1778369999999994E-2</v>
      </c>
      <c r="H16" s="19">
        <v>0.65696997999999995</v>
      </c>
      <c r="I16" s="19">
        <v>47.578275099999999</v>
      </c>
      <c r="J16" s="19">
        <v>42.367509450000007</v>
      </c>
      <c r="K16" s="19">
        <v>761.0562829700001</v>
      </c>
      <c r="L16" s="19">
        <v>79.881687150000019</v>
      </c>
      <c r="M16" s="19">
        <v>2.8375696699999997</v>
      </c>
      <c r="N16" s="19">
        <v>-438.49675216999998</v>
      </c>
      <c r="O16" s="19">
        <f t="shared" si="0"/>
        <v>521.76146096000025</v>
      </c>
    </row>
    <row r="17" spans="1:15" x14ac:dyDescent="0.25">
      <c r="A17" s="18" t="s">
        <v>80</v>
      </c>
      <c r="B17" s="8"/>
      <c r="C17" s="19">
        <v>0.22922436000000002</v>
      </c>
      <c r="D17" s="19">
        <v>0.17042086999999997</v>
      </c>
      <c r="E17" s="19">
        <v>4.9267975100000001</v>
      </c>
      <c r="F17" s="19">
        <v>0.36537723</v>
      </c>
      <c r="G17" s="19">
        <v>0.17115925000000001</v>
      </c>
      <c r="H17" s="19">
        <v>2.0578527800000002</v>
      </c>
      <c r="I17" s="19">
        <v>0.12240827999999999</v>
      </c>
      <c r="J17" s="19">
        <v>13.700864169999999</v>
      </c>
      <c r="K17" s="19">
        <v>304.88927521999994</v>
      </c>
      <c r="L17" s="19">
        <v>1.9951319199999997</v>
      </c>
      <c r="M17" s="19">
        <v>0.51573555000000004</v>
      </c>
      <c r="N17" s="19">
        <v>2.29625922</v>
      </c>
      <c r="O17" s="19">
        <f t="shared" si="0"/>
        <v>331.44050635999997</v>
      </c>
    </row>
    <row r="18" spans="1:15" x14ac:dyDescent="0.25">
      <c r="A18" s="18" t="s">
        <v>81</v>
      </c>
      <c r="B18" s="8"/>
      <c r="C18" s="19">
        <v>0.27500000000000002</v>
      </c>
      <c r="D18" s="19">
        <v>1.2598</v>
      </c>
      <c r="E18" s="19">
        <v>4.95632363</v>
      </c>
      <c r="F18" s="19">
        <v>0.11</v>
      </c>
      <c r="G18" s="19">
        <v>1.3274000000000001</v>
      </c>
      <c r="H18" s="19">
        <v>5.97898</v>
      </c>
      <c r="I18" s="19">
        <v>0.37063999999999997</v>
      </c>
      <c r="J18" s="19">
        <v>0.74358593000000006</v>
      </c>
      <c r="K18" s="19">
        <v>4.2428516700000003</v>
      </c>
      <c r="L18" s="19">
        <v>8.1363898099999989</v>
      </c>
      <c r="M18" s="19">
        <v>2.7689899999999996</v>
      </c>
      <c r="N18" s="19">
        <v>4.2061578200000005</v>
      </c>
      <c r="O18" s="19">
        <f t="shared" si="0"/>
        <v>34.376118859999998</v>
      </c>
    </row>
    <row r="19" spans="1:15" x14ac:dyDescent="0.25">
      <c r="A19" s="16"/>
      <c r="B19" s="8"/>
      <c r="C19" s="19"/>
      <c r="D19" s="19"/>
      <c r="E19" s="19"/>
      <c r="F19" s="19"/>
      <c r="G19" s="19"/>
      <c r="H19" s="19"/>
      <c r="I19" s="19"/>
      <c r="J19" s="19"/>
      <c r="K19" s="19"/>
      <c r="L19" s="19"/>
      <c r="M19" s="19"/>
      <c r="N19" s="19"/>
      <c r="O19" s="19"/>
    </row>
    <row r="20" spans="1:15" x14ac:dyDescent="0.25">
      <c r="A20" s="13" t="s">
        <v>82</v>
      </c>
      <c r="B20" s="14"/>
      <c r="C20" s="15">
        <v>1338.60634426</v>
      </c>
      <c r="D20" s="15">
        <v>1304.2468778500001</v>
      </c>
      <c r="E20" s="15">
        <v>1279.7297912499998</v>
      </c>
      <c r="F20" s="15">
        <v>1398.9476886999996</v>
      </c>
      <c r="G20" s="15">
        <v>1255.66936517</v>
      </c>
      <c r="H20" s="15">
        <v>1326.6364033699999</v>
      </c>
      <c r="I20" s="15">
        <v>1352.5852988499998</v>
      </c>
      <c r="J20" s="15">
        <v>1122.8443438000002</v>
      </c>
      <c r="K20" s="15">
        <v>1193.75249201</v>
      </c>
      <c r="L20" s="15">
        <v>1244.4019373399994</v>
      </c>
      <c r="M20" s="15">
        <v>1254.18968096</v>
      </c>
      <c r="N20" s="15">
        <v>1351.4217837699998</v>
      </c>
      <c r="O20" s="15">
        <f t="shared" ref="O20:O27" si="1">SUM(C20:N20)</f>
        <v>15423.032007329997</v>
      </c>
    </row>
    <row r="21" spans="1:15" x14ac:dyDescent="0.25">
      <c r="A21" s="20" t="s">
        <v>83</v>
      </c>
      <c r="B21" s="21"/>
      <c r="C21" s="22">
        <v>1257.9422613000002</v>
      </c>
      <c r="D21" s="22">
        <v>1169.6582084500001</v>
      </c>
      <c r="E21" s="22">
        <v>1136.9155871800001</v>
      </c>
      <c r="F21" s="22">
        <v>1265.5581409099998</v>
      </c>
      <c r="G21" s="22">
        <v>1119.77832476</v>
      </c>
      <c r="H21" s="22">
        <v>1176.4499937999999</v>
      </c>
      <c r="I21" s="22">
        <v>1260.58368475</v>
      </c>
      <c r="J21" s="22">
        <v>1001.9237373899999</v>
      </c>
      <c r="K21" s="22">
        <v>1072.0276761600001</v>
      </c>
      <c r="L21" s="22">
        <v>1235.6102428499998</v>
      </c>
      <c r="M21" s="22">
        <v>1116.2394965200001</v>
      </c>
      <c r="N21" s="22">
        <v>1211.72911013</v>
      </c>
      <c r="O21" s="22">
        <f t="shared" si="1"/>
        <v>14024.4164642</v>
      </c>
    </row>
    <row r="22" spans="1:15" x14ac:dyDescent="0.25">
      <c r="A22" s="18" t="s">
        <v>84</v>
      </c>
      <c r="B22" s="8"/>
      <c r="C22" s="19">
        <v>1145.5708484700001</v>
      </c>
      <c r="D22" s="19">
        <v>1034.85923245</v>
      </c>
      <c r="E22" s="19">
        <v>1020.44010063</v>
      </c>
      <c r="F22" s="19">
        <v>1145.1954876099999</v>
      </c>
      <c r="G22" s="19">
        <v>1017.1227409099999</v>
      </c>
      <c r="H22" s="19">
        <v>1074.6283875799998</v>
      </c>
      <c r="I22" s="19">
        <v>1148.77098441</v>
      </c>
      <c r="J22" s="19">
        <v>912.49026755999989</v>
      </c>
      <c r="K22" s="19">
        <v>942.29267887000003</v>
      </c>
      <c r="L22" s="19">
        <v>1125.0422389799999</v>
      </c>
      <c r="M22" s="19">
        <v>985.14198510000006</v>
      </c>
      <c r="N22" s="19">
        <v>1088.88832856</v>
      </c>
      <c r="O22" s="19">
        <f t="shared" si="1"/>
        <v>12640.443281130001</v>
      </c>
    </row>
    <row r="23" spans="1:15" x14ac:dyDescent="0.25">
      <c r="A23" s="18" t="s">
        <v>85</v>
      </c>
      <c r="B23" s="8"/>
      <c r="C23" s="19">
        <v>112.37141283</v>
      </c>
      <c r="D23" s="19">
        <v>134.79897599999998</v>
      </c>
      <c r="E23" s="19">
        <v>116.47548655</v>
      </c>
      <c r="F23" s="19">
        <v>120.36265329999999</v>
      </c>
      <c r="G23" s="19">
        <v>102.65558385</v>
      </c>
      <c r="H23" s="19">
        <v>101.82160622000001</v>
      </c>
      <c r="I23" s="19">
        <v>111.81270034000001</v>
      </c>
      <c r="J23" s="19">
        <v>89.433469830000007</v>
      </c>
      <c r="K23" s="19">
        <v>129.73499729</v>
      </c>
      <c r="L23" s="19">
        <v>110.56800387</v>
      </c>
      <c r="M23" s="19">
        <v>131.09751141999999</v>
      </c>
      <c r="N23" s="19">
        <v>122.84078156999999</v>
      </c>
      <c r="O23" s="19">
        <f t="shared" si="1"/>
        <v>1383.9731830700002</v>
      </c>
    </row>
    <row r="24" spans="1:15" x14ac:dyDescent="0.25">
      <c r="A24" s="18" t="s">
        <v>86</v>
      </c>
      <c r="B24" s="8"/>
      <c r="C24" s="19">
        <v>30.50181637</v>
      </c>
      <c r="D24" s="19">
        <v>86.031053150000005</v>
      </c>
      <c r="E24" s="19">
        <v>91.671576930000015</v>
      </c>
      <c r="F24" s="19">
        <v>80.903392299999993</v>
      </c>
      <c r="G24" s="19">
        <v>81.828710579999992</v>
      </c>
      <c r="H24" s="19">
        <v>81.345071219999994</v>
      </c>
      <c r="I24" s="19">
        <v>45.690982710000007</v>
      </c>
      <c r="J24" s="19">
        <v>74.162900640000004</v>
      </c>
      <c r="K24" s="19">
        <v>71.511347939999993</v>
      </c>
      <c r="L24" s="19">
        <v>-41.628283160000002</v>
      </c>
      <c r="M24" s="19">
        <v>85.362291980000009</v>
      </c>
      <c r="N24" s="19">
        <v>85.484851239999983</v>
      </c>
      <c r="O24" s="19">
        <f t="shared" si="1"/>
        <v>772.86571190000006</v>
      </c>
    </row>
    <row r="25" spans="1:15" x14ac:dyDescent="0.25">
      <c r="A25" s="18" t="s">
        <v>87</v>
      </c>
      <c r="B25" s="8"/>
      <c r="C25" s="19">
        <v>12.39987432</v>
      </c>
      <c r="D25" s="19">
        <v>12.369526499999999</v>
      </c>
      <c r="E25" s="19">
        <v>13.43972149</v>
      </c>
      <c r="F25" s="19">
        <v>12.98434748</v>
      </c>
      <c r="G25" s="19">
        <v>12.676017179999999</v>
      </c>
      <c r="H25" s="19">
        <v>12.94329649</v>
      </c>
      <c r="I25" s="19">
        <v>12.77931298</v>
      </c>
      <c r="J25" s="19">
        <v>12.759789570000001</v>
      </c>
      <c r="K25" s="19">
        <v>11.67508106</v>
      </c>
      <c r="L25" s="19">
        <v>13.063807869999998</v>
      </c>
      <c r="M25" s="19">
        <v>12.12748884</v>
      </c>
      <c r="N25" s="19">
        <v>13.34953664</v>
      </c>
      <c r="O25" s="19">
        <f t="shared" si="1"/>
        <v>152.56780042</v>
      </c>
    </row>
    <row r="26" spans="1:15" x14ac:dyDescent="0.25">
      <c r="A26" s="18" t="s">
        <v>88</v>
      </c>
      <c r="B26" s="8"/>
      <c r="C26" s="19">
        <v>2.05544963</v>
      </c>
      <c r="D26" s="19">
        <v>1.8695729699999999</v>
      </c>
      <c r="E26" s="19">
        <v>2.2439263600000001</v>
      </c>
      <c r="F26" s="19">
        <v>1.9638453899999999</v>
      </c>
      <c r="G26" s="19">
        <v>1.8573976699999999</v>
      </c>
      <c r="H26" s="19">
        <v>1.7400595000000001</v>
      </c>
      <c r="I26" s="19">
        <v>1.5337589699999998</v>
      </c>
      <c r="J26" s="19">
        <v>1.4698532099999999</v>
      </c>
      <c r="K26" s="19">
        <v>1.7030517600000001</v>
      </c>
      <c r="L26" s="19">
        <v>1.8958608300000002</v>
      </c>
      <c r="M26" s="19">
        <v>1.7894314899999999</v>
      </c>
      <c r="N26" s="19">
        <v>2.3044980000000002</v>
      </c>
      <c r="O26" s="19">
        <f t="shared" si="1"/>
        <v>22.426705779999995</v>
      </c>
    </row>
    <row r="27" spans="1:15" x14ac:dyDescent="0.25">
      <c r="A27" s="18" t="s">
        <v>89</v>
      </c>
      <c r="B27" s="8"/>
      <c r="C27" s="19">
        <v>35.706942640000001</v>
      </c>
      <c r="D27" s="19">
        <v>34.318516779999996</v>
      </c>
      <c r="E27" s="19">
        <v>35.458979289999995</v>
      </c>
      <c r="F27" s="19">
        <v>37.537962620000002</v>
      </c>
      <c r="G27" s="19">
        <v>39.528914979999996</v>
      </c>
      <c r="H27" s="19">
        <v>54.157982359999998</v>
      </c>
      <c r="I27" s="19">
        <v>31.99755944</v>
      </c>
      <c r="J27" s="19">
        <v>32.528062989999995</v>
      </c>
      <c r="K27" s="19">
        <v>36.835335090000001</v>
      </c>
      <c r="L27" s="19">
        <v>35.460308950000005</v>
      </c>
      <c r="M27" s="19">
        <v>38.670972130000003</v>
      </c>
      <c r="N27" s="19">
        <v>38.553787759999999</v>
      </c>
      <c r="O27" s="19">
        <f t="shared" si="1"/>
        <v>450.75532502999994</v>
      </c>
    </row>
    <row r="28" spans="1:15" x14ac:dyDescent="0.25">
      <c r="A28" s="16"/>
      <c r="B28" s="8"/>
      <c r="C28" s="19"/>
      <c r="D28" s="19"/>
      <c r="E28" s="19"/>
      <c r="F28" s="19"/>
      <c r="G28" s="19"/>
      <c r="H28" s="19"/>
      <c r="I28" s="19"/>
      <c r="J28" s="19"/>
      <c r="K28" s="19"/>
      <c r="L28" s="19"/>
      <c r="M28" s="19"/>
      <c r="N28" s="19"/>
      <c r="O28" s="19"/>
    </row>
    <row r="29" spans="1:15" x14ac:dyDescent="0.25">
      <c r="A29" s="13" t="s">
        <v>90</v>
      </c>
      <c r="B29" s="14"/>
      <c r="C29" s="15">
        <v>1140.57274876</v>
      </c>
      <c r="D29" s="15">
        <v>1414.4462138999997</v>
      </c>
      <c r="E29" s="15">
        <v>1825.8105341</v>
      </c>
      <c r="F29" s="15">
        <v>1497.2628262799997</v>
      </c>
      <c r="G29" s="15">
        <v>1180.81122233</v>
      </c>
      <c r="H29" s="15">
        <v>1651.0212631699997</v>
      </c>
      <c r="I29" s="15">
        <v>1951.8609687000001</v>
      </c>
      <c r="J29" s="15">
        <v>1351.3614156699998</v>
      </c>
      <c r="K29" s="15">
        <v>1793.8230473200001</v>
      </c>
      <c r="L29" s="15">
        <v>3109.1609140999999</v>
      </c>
      <c r="M29" s="15">
        <v>1510.2198772999998</v>
      </c>
      <c r="N29" s="15">
        <v>1673.00385708</v>
      </c>
      <c r="O29" s="15">
        <f>SUM(C29:N29)</f>
        <v>20099.354888709997</v>
      </c>
    </row>
    <row r="30" spans="1:15" x14ac:dyDescent="0.25">
      <c r="A30" s="20" t="s">
        <v>91</v>
      </c>
      <c r="B30" s="21"/>
      <c r="C30" s="22">
        <v>972.9178945299999</v>
      </c>
      <c r="D30" s="22">
        <v>1182.5163071500001</v>
      </c>
      <c r="E30" s="22">
        <v>1601.2508690299999</v>
      </c>
      <c r="F30" s="22">
        <v>1286.2344974</v>
      </c>
      <c r="G30" s="22">
        <v>994.09253910000007</v>
      </c>
      <c r="H30" s="22">
        <v>1433.2322420099999</v>
      </c>
      <c r="I30" s="22">
        <v>1733.4583237100001</v>
      </c>
      <c r="J30" s="22">
        <v>1160.53557643</v>
      </c>
      <c r="K30" s="22">
        <v>1629.20952319</v>
      </c>
      <c r="L30" s="22">
        <v>2895.3906914599997</v>
      </c>
      <c r="M30" s="22">
        <v>1299.0811606099999</v>
      </c>
      <c r="N30" s="22">
        <v>1440.18572221</v>
      </c>
      <c r="O30" s="22">
        <f>SUM(C30:N30)</f>
        <v>17628.105346829998</v>
      </c>
    </row>
    <row r="31" spans="1:15" x14ac:dyDescent="0.25">
      <c r="A31" s="18" t="s">
        <v>92</v>
      </c>
      <c r="B31" s="8"/>
      <c r="C31" s="19">
        <v>882.39349692999986</v>
      </c>
      <c r="D31" s="19">
        <v>1098.4867221900001</v>
      </c>
      <c r="E31" s="19">
        <v>924.73629830999994</v>
      </c>
      <c r="F31" s="19">
        <v>991.37892476000002</v>
      </c>
      <c r="G31" s="19">
        <v>930.66912630000002</v>
      </c>
      <c r="H31" s="19">
        <v>1240.40807707</v>
      </c>
      <c r="I31" s="19">
        <v>1017.22816833</v>
      </c>
      <c r="J31" s="19">
        <v>1078.49524632</v>
      </c>
      <c r="K31" s="19">
        <v>1350.48442976</v>
      </c>
      <c r="L31" s="19">
        <v>1001.97305999</v>
      </c>
      <c r="M31" s="19">
        <v>1143.3390553699999</v>
      </c>
      <c r="N31" s="19">
        <v>984.20229986999993</v>
      </c>
      <c r="O31" s="19">
        <f>SUM(C31:N31)</f>
        <v>12643.794905199999</v>
      </c>
    </row>
    <row r="32" spans="1:15" x14ac:dyDescent="0.25">
      <c r="A32" s="18" t="s">
        <v>93</v>
      </c>
      <c r="B32" s="8"/>
      <c r="C32" s="19">
        <v>53.386739799999994</v>
      </c>
      <c r="D32" s="19">
        <v>51.725908409999995</v>
      </c>
      <c r="E32" s="19">
        <v>629.25680780999994</v>
      </c>
      <c r="F32" s="19">
        <v>94.90370772</v>
      </c>
      <c r="G32" s="19">
        <v>27.079822749999998</v>
      </c>
      <c r="H32" s="19">
        <v>143.16833363000001</v>
      </c>
      <c r="I32" s="19">
        <v>669.6827563999999</v>
      </c>
      <c r="J32" s="19">
        <v>29.87157131</v>
      </c>
      <c r="K32" s="19">
        <v>100.42006162000001</v>
      </c>
      <c r="L32" s="19">
        <v>453.14406530000002</v>
      </c>
      <c r="M32" s="19">
        <v>31.367634260000003</v>
      </c>
      <c r="N32" s="19">
        <v>406.83750897000004</v>
      </c>
      <c r="O32" s="19">
        <f t="shared" ref="O32:O37" si="2">SUM(C32:N32)</f>
        <v>2690.84491798</v>
      </c>
    </row>
    <row r="33" spans="1:16" x14ac:dyDescent="0.25">
      <c r="A33" s="18" t="s">
        <v>94</v>
      </c>
      <c r="B33" s="8"/>
      <c r="C33" s="19">
        <v>37.137657799999992</v>
      </c>
      <c r="D33" s="19">
        <v>32.303676549999999</v>
      </c>
      <c r="E33" s="19">
        <v>47.257762909999997</v>
      </c>
      <c r="F33" s="19">
        <v>199.95186491999999</v>
      </c>
      <c r="G33" s="19">
        <v>36.343590049999996</v>
      </c>
      <c r="H33" s="19">
        <v>49.655831310000003</v>
      </c>
      <c r="I33" s="19">
        <v>46.547398979999997</v>
      </c>
      <c r="J33" s="19">
        <v>52.168758799999999</v>
      </c>
      <c r="K33" s="19">
        <v>178.30503181</v>
      </c>
      <c r="L33" s="19">
        <v>1440.2735661700001</v>
      </c>
      <c r="M33" s="19">
        <v>124.37447098</v>
      </c>
      <c r="N33" s="19">
        <v>49.145913369999995</v>
      </c>
      <c r="O33" s="19">
        <f t="shared" si="2"/>
        <v>2293.4655236499998</v>
      </c>
    </row>
    <row r="34" spans="1:16" x14ac:dyDescent="0.25">
      <c r="A34" s="18" t="s">
        <v>95</v>
      </c>
      <c r="B34" s="8"/>
      <c r="C34" s="19">
        <v>34.392727009999994</v>
      </c>
      <c r="D34" s="19">
        <v>88.840317779999992</v>
      </c>
      <c r="E34" s="19">
        <v>62.416324109999998</v>
      </c>
      <c r="F34" s="19">
        <v>64.339610159999992</v>
      </c>
      <c r="G34" s="19">
        <v>46.121685079999999</v>
      </c>
      <c r="H34" s="19">
        <v>55.786626699999999</v>
      </c>
      <c r="I34" s="19">
        <v>55.524359429999997</v>
      </c>
      <c r="J34" s="19">
        <v>29.056834240000001</v>
      </c>
      <c r="K34" s="19">
        <v>50.516101520000007</v>
      </c>
      <c r="L34" s="19">
        <v>41.894702500000001</v>
      </c>
      <c r="M34" s="19">
        <v>50.33648917</v>
      </c>
      <c r="N34" s="19">
        <v>64.60903728000001</v>
      </c>
      <c r="O34" s="19">
        <f t="shared" si="2"/>
        <v>643.83481498000015</v>
      </c>
    </row>
    <row r="35" spans="1:16" x14ac:dyDescent="0.25">
      <c r="A35" s="18" t="s">
        <v>96</v>
      </c>
      <c r="B35" s="8"/>
      <c r="C35" s="19">
        <v>110.18205558</v>
      </c>
      <c r="D35" s="19">
        <v>116.71623638</v>
      </c>
      <c r="E35" s="19">
        <v>128.21831465</v>
      </c>
      <c r="F35" s="19">
        <v>123.30130930999999</v>
      </c>
      <c r="G35" s="19">
        <v>109.28449018000001</v>
      </c>
      <c r="H35" s="19">
        <v>138.00382522999999</v>
      </c>
      <c r="I35" s="19">
        <v>125.86262025000001</v>
      </c>
      <c r="J35" s="19">
        <v>133.25302595000002</v>
      </c>
      <c r="K35" s="19">
        <v>160.66465833000001</v>
      </c>
      <c r="L35" s="19">
        <v>118.73593710999999</v>
      </c>
      <c r="M35" s="19">
        <v>131.42746213000001</v>
      </c>
      <c r="N35" s="19">
        <v>128.73010293000002</v>
      </c>
      <c r="O35" s="19">
        <f t="shared" si="2"/>
        <v>1524.3800380299999</v>
      </c>
    </row>
    <row r="36" spans="1:16" x14ac:dyDescent="0.25">
      <c r="A36" s="18" t="s">
        <v>97</v>
      </c>
      <c r="B36" s="8"/>
      <c r="C36" s="19">
        <v>22.005641109999999</v>
      </c>
      <c r="D36" s="19">
        <v>24.162793510000004</v>
      </c>
      <c r="E36" s="19">
        <v>35.769055229999999</v>
      </c>
      <c r="F36" s="19">
        <v>28.444987699999999</v>
      </c>
      <c r="G36" s="19">
        <v>35.00166196</v>
      </c>
      <c r="H36" s="19">
        <v>32.996523500000002</v>
      </c>
      <c r="I36" s="19">
        <v>34.626016309999997</v>
      </c>
      <c r="J36" s="19">
        <v>29.1966377</v>
      </c>
      <c r="K36" s="19">
        <v>35.603582869999997</v>
      </c>
      <c r="L36" s="19">
        <v>29.8424485</v>
      </c>
      <c r="M36" s="19">
        <v>28.933869550000001</v>
      </c>
      <c r="N36" s="19">
        <v>28.494095909999999</v>
      </c>
      <c r="O36" s="19">
        <f t="shared" si="2"/>
        <v>365.07731384999994</v>
      </c>
    </row>
    <row r="37" spans="1:16" x14ac:dyDescent="0.25">
      <c r="A37" s="18" t="s">
        <v>98</v>
      </c>
      <c r="B37" s="8"/>
      <c r="C37" s="19">
        <v>1.0744305300000001</v>
      </c>
      <c r="D37" s="19">
        <v>2.2105590799999999</v>
      </c>
      <c r="E37" s="19">
        <v>-1.84402892</v>
      </c>
      <c r="F37" s="19">
        <v>-5.0575782900000004</v>
      </c>
      <c r="G37" s="19">
        <v>-3.6891539900000003</v>
      </c>
      <c r="H37" s="19">
        <v>-8.997954270000001</v>
      </c>
      <c r="I37" s="19">
        <v>2.3896489999999999</v>
      </c>
      <c r="J37" s="19">
        <v>-0.68065865000000003</v>
      </c>
      <c r="K37" s="19">
        <v>-82.17081859000001</v>
      </c>
      <c r="L37" s="19">
        <v>23.297134530000005</v>
      </c>
      <c r="M37" s="19">
        <v>0.44089584000000004</v>
      </c>
      <c r="N37" s="19">
        <v>10.984898750000001</v>
      </c>
      <c r="O37" s="19">
        <f t="shared" si="2"/>
        <v>-62.042624979999999</v>
      </c>
    </row>
    <row r="38" spans="1:16" x14ac:dyDescent="0.25">
      <c r="A38" s="16"/>
      <c r="B38" s="8"/>
      <c r="C38" s="19"/>
      <c r="D38" s="19"/>
      <c r="E38" s="19"/>
      <c r="F38" s="19"/>
      <c r="G38" s="19"/>
      <c r="H38" s="19"/>
      <c r="I38" s="19"/>
      <c r="J38" s="19"/>
      <c r="K38" s="19"/>
      <c r="L38" s="19"/>
      <c r="M38" s="19"/>
      <c r="N38" s="19"/>
      <c r="O38" s="19"/>
    </row>
    <row r="39" spans="1:16" x14ac:dyDescent="0.25">
      <c r="A39" s="13" t="s">
        <v>99</v>
      </c>
      <c r="B39" s="14"/>
      <c r="C39" s="15">
        <v>42.527014730000005</v>
      </c>
      <c r="D39" s="15">
        <v>34.98265318</v>
      </c>
      <c r="E39" s="15">
        <v>32.333014339999998</v>
      </c>
      <c r="F39" s="15">
        <v>45.370349000000004</v>
      </c>
      <c r="G39" s="15">
        <v>136.02169365</v>
      </c>
      <c r="H39" s="15">
        <v>55.45728119000001</v>
      </c>
      <c r="I39" s="15">
        <v>37.872360050000005</v>
      </c>
      <c r="J39" s="15">
        <v>49.768986060000003</v>
      </c>
      <c r="K39" s="15">
        <v>241.88137797000002</v>
      </c>
      <c r="L39" s="15">
        <v>310.02042825000001</v>
      </c>
      <c r="M39" s="15">
        <v>82.42851666</v>
      </c>
      <c r="N39" s="15">
        <v>72.085040510000013</v>
      </c>
      <c r="O39" s="15">
        <f>SUM(C39:N39)</f>
        <v>1140.7487155900001</v>
      </c>
    </row>
    <row r="40" spans="1:16" x14ac:dyDescent="0.25">
      <c r="A40" s="18"/>
      <c r="B40" s="8"/>
      <c r="C40" s="23"/>
      <c r="D40" s="23"/>
      <c r="E40" s="23"/>
      <c r="F40" s="23"/>
      <c r="G40" s="23"/>
      <c r="H40" s="23"/>
      <c r="I40" s="23"/>
      <c r="J40" s="23"/>
      <c r="K40" s="23"/>
      <c r="L40" s="23"/>
      <c r="M40" s="23"/>
      <c r="N40" s="23"/>
      <c r="O40" s="23"/>
    </row>
    <row r="41" spans="1:16" x14ac:dyDescent="0.25">
      <c r="A41" s="24"/>
      <c r="B41" s="8"/>
      <c r="C41" s="23"/>
      <c r="D41" s="23"/>
      <c r="E41" s="23"/>
      <c r="F41" s="23"/>
      <c r="G41" s="23"/>
      <c r="H41" s="23"/>
      <c r="I41" s="23"/>
      <c r="J41" s="23"/>
      <c r="K41" s="23"/>
      <c r="L41" s="23"/>
      <c r="M41" s="23"/>
      <c r="N41" s="23"/>
      <c r="O41" s="23"/>
    </row>
    <row r="42" spans="1:16" x14ac:dyDescent="0.25">
      <c r="A42" s="18"/>
      <c r="B42" s="8"/>
      <c r="C42" s="23"/>
      <c r="D42" s="23"/>
      <c r="E42" s="23"/>
      <c r="F42" s="23"/>
      <c r="G42" s="23"/>
      <c r="H42" s="23"/>
      <c r="I42" s="23"/>
      <c r="J42" s="23"/>
      <c r="K42" s="23"/>
      <c r="L42" s="23"/>
      <c r="M42" s="23"/>
      <c r="N42" s="23"/>
      <c r="O42" s="23"/>
    </row>
    <row r="43" spans="1:16" x14ac:dyDescent="0.25">
      <c r="A43" s="25"/>
      <c r="B43" s="8"/>
      <c r="C43" s="23"/>
      <c r="D43" s="23"/>
      <c r="E43" s="23"/>
      <c r="F43" s="23"/>
      <c r="G43" s="23"/>
      <c r="H43" s="23"/>
      <c r="I43" s="23"/>
      <c r="J43" s="23"/>
      <c r="K43" s="23"/>
      <c r="L43" s="23"/>
      <c r="M43" s="23"/>
      <c r="N43" s="23"/>
      <c r="O43" s="23"/>
    </row>
    <row r="44" spans="1:16" x14ac:dyDescent="0.25">
      <c r="A44" s="18"/>
      <c r="B44" s="8"/>
      <c r="C44" s="23"/>
      <c r="D44" s="23"/>
      <c r="E44" s="23"/>
      <c r="F44" s="23"/>
      <c r="G44" s="23"/>
      <c r="H44" s="23"/>
      <c r="I44" s="23"/>
      <c r="J44" s="23"/>
      <c r="K44" s="23"/>
      <c r="L44" s="23"/>
      <c r="M44" s="23"/>
      <c r="N44" s="23"/>
      <c r="O44" s="23"/>
    </row>
    <row r="45" spans="1:16" x14ac:dyDescent="0.25">
      <c r="A45" s="18"/>
      <c r="B45" s="8"/>
      <c r="C45" s="23"/>
      <c r="D45" s="23"/>
      <c r="E45" s="23"/>
      <c r="F45" s="23"/>
      <c r="G45" s="23"/>
      <c r="H45" s="23"/>
      <c r="I45" s="23"/>
      <c r="J45" s="23"/>
      <c r="K45" s="23"/>
      <c r="L45" s="23"/>
      <c r="M45" s="23"/>
      <c r="N45" s="23"/>
      <c r="O45" s="23"/>
    </row>
    <row r="46" spans="1:16" x14ac:dyDescent="0.25">
      <c r="A46" s="18"/>
      <c r="B46" s="8"/>
      <c r="C46" s="23"/>
      <c r="D46" s="23"/>
      <c r="E46" s="23"/>
      <c r="F46" s="23"/>
      <c r="G46" s="23"/>
      <c r="H46" s="23"/>
      <c r="I46" s="23"/>
      <c r="J46" s="23"/>
      <c r="K46" s="23"/>
      <c r="L46" s="23"/>
      <c r="M46" s="23"/>
      <c r="N46" s="23"/>
      <c r="O46" s="23"/>
    </row>
    <row r="47" spans="1:16" x14ac:dyDescent="0.25">
      <c r="A47" s="26"/>
      <c r="B47" s="8"/>
      <c r="C47" s="23"/>
      <c r="D47" s="23"/>
      <c r="E47" s="23"/>
      <c r="F47" s="23"/>
      <c r="G47" s="23"/>
      <c r="H47" s="23"/>
      <c r="I47" s="23"/>
      <c r="J47" s="23"/>
      <c r="K47" s="23"/>
      <c r="L47" s="23"/>
      <c r="M47" s="23"/>
      <c r="N47" s="23"/>
      <c r="O47" s="23"/>
    </row>
    <row r="48" spans="1:16" x14ac:dyDescent="0.25">
      <c r="P48" s="5"/>
    </row>
  </sheetData>
  <mergeCells count="2">
    <mergeCell ref="A1:O1"/>
    <mergeCell ref="A3:O3"/>
  </mergeCells>
  <pageMargins left="0.45" right="0.45" top="0.5" bottom="0.5" header="0.3" footer="0.3"/>
  <pageSetup scale="7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D518-452C-45FF-B5D2-46E8B5917541}">
  <sheetPr>
    <pageSetUpPr fitToPage="1"/>
  </sheetPr>
  <dimension ref="A1:I40"/>
  <sheetViews>
    <sheetView zoomScaleNormal="100" workbookViewId="0">
      <selection sqref="A1:I1"/>
    </sheetView>
  </sheetViews>
  <sheetFormatPr defaultColWidth="8.125" defaultRowHeight="15.75" x14ac:dyDescent="0.25"/>
  <cols>
    <col min="1" max="1" width="21.25" style="200" customWidth="1"/>
    <col min="2" max="2" width="14.875" style="200" customWidth="1"/>
    <col min="3" max="3" width="16.25" style="200" customWidth="1"/>
    <col min="4" max="5" width="13.875" style="200" customWidth="1"/>
    <col min="6" max="6" width="13.5" style="200" customWidth="1"/>
    <col min="7" max="7" width="15" style="200" customWidth="1"/>
    <col min="8" max="8" width="16.625" style="200" customWidth="1"/>
    <col min="9" max="9" width="14.75" style="200" customWidth="1"/>
    <col min="10" max="16384" width="8.125" style="200"/>
  </cols>
  <sheetData>
    <row r="1" spans="1:9" s="198" customFormat="1" ht="26.25" x14ac:dyDescent="0.4">
      <c r="A1" s="401" t="s">
        <v>459</v>
      </c>
      <c r="B1" s="401"/>
      <c r="C1" s="401"/>
      <c r="D1" s="401"/>
      <c r="E1" s="401"/>
      <c r="F1" s="401"/>
      <c r="G1" s="401"/>
      <c r="H1" s="401"/>
      <c r="I1" s="401"/>
    </row>
    <row r="2" spans="1:9" ht="4.5" customHeight="1" x14ac:dyDescent="0.25">
      <c r="A2" s="199"/>
      <c r="B2" s="199"/>
      <c r="C2" s="199"/>
      <c r="D2" s="199"/>
      <c r="E2" s="199"/>
      <c r="F2" s="199"/>
      <c r="G2" s="199"/>
      <c r="H2" s="199"/>
      <c r="I2" s="199"/>
    </row>
    <row r="3" spans="1:9" ht="18.75" customHeight="1" x14ac:dyDescent="0.3">
      <c r="A3" s="402" t="s">
        <v>467</v>
      </c>
      <c r="B3" s="402"/>
      <c r="C3" s="402"/>
      <c r="D3" s="402"/>
      <c r="E3" s="402"/>
      <c r="F3" s="402"/>
      <c r="G3" s="402"/>
      <c r="H3" s="402"/>
      <c r="I3" s="402"/>
    </row>
    <row r="5" spans="1:9" x14ac:dyDescent="0.25">
      <c r="A5" s="335"/>
      <c r="B5" s="335"/>
      <c r="C5" s="335"/>
      <c r="D5" s="335"/>
      <c r="E5" s="335"/>
      <c r="F5" s="335"/>
      <c r="G5" s="335"/>
      <c r="H5" s="335"/>
      <c r="I5" s="335"/>
    </row>
    <row r="6" spans="1:9" x14ac:dyDescent="0.25">
      <c r="A6" s="322"/>
      <c r="B6" s="322"/>
      <c r="C6" s="322"/>
      <c r="D6" s="322"/>
      <c r="E6" s="322"/>
      <c r="F6" s="322"/>
      <c r="G6" s="322"/>
      <c r="H6" s="322"/>
      <c r="I6" s="322"/>
    </row>
    <row r="7" spans="1:9" x14ac:dyDescent="0.25">
      <c r="A7" s="323"/>
      <c r="B7" s="324"/>
      <c r="C7" s="324"/>
      <c r="D7" s="324"/>
      <c r="E7" s="324"/>
      <c r="F7" s="324"/>
      <c r="G7" s="324"/>
      <c r="H7" s="324"/>
      <c r="I7" s="322"/>
    </row>
    <row r="8" spans="1:9" x14ac:dyDescent="0.25">
      <c r="A8" s="323"/>
      <c r="B8" s="324"/>
      <c r="C8" s="324"/>
      <c r="D8" s="324"/>
      <c r="E8" s="324"/>
      <c r="F8" s="324"/>
      <c r="G8" s="324"/>
      <c r="H8" s="324"/>
      <c r="I8" s="325"/>
    </row>
    <row r="9" spans="1:9" x14ac:dyDescent="0.25">
      <c r="A9" s="326"/>
      <c r="B9" s="326"/>
      <c r="C9" s="326"/>
      <c r="D9" s="326"/>
      <c r="E9" s="326"/>
      <c r="F9" s="326"/>
      <c r="G9" s="326"/>
      <c r="H9" s="326"/>
      <c r="I9" s="322"/>
    </row>
    <row r="10" spans="1:9" x14ac:dyDescent="0.25">
      <c r="A10" s="327"/>
      <c r="B10" s="328"/>
      <c r="C10" s="329"/>
      <c r="D10" s="329"/>
      <c r="E10" s="329"/>
      <c r="F10" s="329"/>
      <c r="G10" s="329"/>
      <c r="H10" s="329"/>
      <c r="I10" s="329"/>
    </row>
    <row r="11" spans="1:9" x14ac:dyDescent="0.25">
      <c r="A11" s="327"/>
      <c r="B11" s="328"/>
      <c r="C11" s="329"/>
      <c r="D11" s="329"/>
      <c r="E11" s="329"/>
      <c r="F11" s="329"/>
      <c r="G11" s="329"/>
      <c r="H11" s="329"/>
      <c r="I11" s="329"/>
    </row>
    <row r="12" spans="1:9" x14ac:dyDescent="0.25">
      <c r="A12" s="327"/>
      <c r="B12" s="328"/>
      <c r="C12" s="329"/>
      <c r="D12" s="329"/>
      <c r="E12" s="329"/>
      <c r="F12" s="329"/>
      <c r="G12" s="329"/>
      <c r="H12" s="329"/>
      <c r="I12" s="329"/>
    </row>
    <row r="13" spans="1:9" x14ac:dyDescent="0.25">
      <c r="A13" s="327"/>
      <c r="B13" s="328"/>
      <c r="C13" s="329"/>
      <c r="D13" s="329"/>
      <c r="E13" s="329"/>
      <c r="F13" s="329"/>
      <c r="G13" s="329"/>
      <c r="H13" s="329"/>
      <c r="I13" s="329"/>
    </row>
    <row r="14" spans="1:9" x14ac:dyDescent="0.25">
      <c r="A14" s="327"/>
      <c r="B14" s="328"/>
      <c r="C14" s="329"/>
      <c r="D14" s="329"/>
      <c r="E14" s="329"/>
      <c r="F14" s="329"/>
      <c r="G14" s="329"/>
      <c r="H14" s="329"/>
      <c r="I14" s="329"/>
    </row>
    <row r="15" spans="1:9" x14ac:dyDescent="0.25">
      <c r="A15" s="327"/>
      <c r="B15" s="328"/>
      <c r="C15" s="329"/>
      <c r="D15" s="329"/>
      <c r="E15" s="329"/>
      <c r="F15" s="329"/>
      <c r="G15" s="329"/>
      <c r="H15" s="329"/>
      <c r="I15" s="329"/>
    </row>
    <row r="16" spans="1:9" x14ac:dyDescent="0.25">
      <c r="A16" s="327"/>
      <c r="B16" s="328"/>
      <c r="C16" s="329"/>
      <c r="D16" s="329"/>
      <c r="E16" s="329"/>
      <c r="F16" s="329"/>
      <c r="G16" s="329"/>
      <c r="H16" s="329"/>
      <c r="I16" s="329"/>
    </row>
    <row r="17" spans="1:9" x14ac:dyDescent="0.25">
      <c r="A17" s="327"/>
      <c r="B17" s="328"/>
      <c r="C17" s="329"/>
      <c r="D17" s="329"/>
      <c r="E17" s="329"/>
      <c r="F17" s="329"/>
      <c r="G17" s="329"/>
      <c r="H17" s="329"/>
      <c r="I17" s="329"/>
    </row>
    <row r="18" spans="1:9" x14ac:dyDescent="0.25">
      <c r="A18" s="327"/>
      <c r="B18" s="328"/>
      <c r="C18" s="329"/>
      <c r="D18" s="329"/>
      <c r="E18" s="329"/>
      <c r="F18" s="329"/>
      <c r="G18" s="329"/>
      <c r="H18" s="329"/>
      <c r="I18" s="329"/>
    </row>
    <row r="19" spans="1:9" x14ac:dyDescent="0.25">
      <c r="A19" s="327"/>
      <c r="B19" s="328"/>
      <c r="C19" s="329"/>
      <c r="D19" s="329"/>
      <c r="E19" s="329"/>
      <c r="F19" s="329"/>
      <c r="G19" s="329"/>
      <c r="H19" s="329"/>
      <c r="I19" s="329"/>
    </row>
    <row r="20" spans="1:9" x14ac:dyDescent="0.25">
      <c r="A20" s="327"/>
      <c r="B20" s="328"/>
      <c r="C20" s="329"/>
      <c r="D20" s="329"/>
      <c r="E20" s="329"/>
      <c r="F20" s="329"/>
      <c r="G20" s="329"/>
      <c r="H20" s="329"/>
      <c r="I20" s="329"/>
    </row>
    <row r="21" spans="1:9" x14ac:dyDescent="0.25">
      <c r="A21" s="327"/>
      <c r="B21" s="328"/>
      <c r="C21" s="329"/>
      <c r="D21" s="329"/>
      <c r="E21" s="329"/>
      <c r="F21" s="329"/>
      <c r="G21" s="329"/>
      <c r="H21" s="329"/>
      <c r="I21" s="329"/>
    </row>
    <row r="22" spans="1:9" x14ac:dyDescent="0.25">
      <c r="A22" s="403" t="s">
        <v>642</v>
      </c>
      <c r="B22" s="403"/>
      <c r="C22" s="403"/>
      <c r="D22" s="403"/>
      <c r="E22" s="403"/>
      <c r="F22" s="403"/>
      <c r="G22" s="403"/>
      <c r="H22" s="403"/>
      <c r="I22" s="403"/>
    </row>
    <row r="23" spans="1:9" x14ac:dyDescent="0.25">
      <c r="A23" s="323"/>
      <c r="B23" s="324"/>
      <c r="C23" s="330"/>
      <c r="D23" s="330"/>
      <c r="E23" s="330"/>
      <c r="F23" s="330"/>
      <c r="G23" s="330"/>
      <c r="H23" s="330"/>
      <c r="I23" s="330"/>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36"/>
      <c r="C26" s="337"/>
      <c r="D26" s="337"/>
      <c r="E26" s="337"/>
      <c r="F26" s="337"/>
      <c r="G26" s="337"/>
      <c r="H26" s="337"/>
      <c r="I26" s="322"/>
    </row>
    <row r="27" spans="1:9" x14ac:dyDescent="0.25">
      <c r="A27" s="322"/>
      <c r="B27" s="336"/>
      <c r="C27" s="336"/>
      <c r="D27" s="336"/>
      <c r="E27" s="336"/>
      <c r="F27" s="336"/>
      <c r="G27" s="336"/>
      <c r="H27" s="336"/>
      <c r="I27" s="322"/>
    </row>
    <row r="28" spans="1:9" x14ac:dyDescent="0.25">
      <c r="A28" s="322"/>
      <c r="B28" s="322"/>
      <c r="C28" s="322"/>
      <c r="D28" s="322"/>
      <c r="E28" s="322"/>
      <c r="F28" s="322"/>
      <c r="G28" s="322"/>
      <c r="H28" s="322"/>
      <c r="I28" s="322"/>
    </row>
    <row r="29" spans="1:9" x14ac:dyDescent="0.25">
      <c r="A29" s="322"/>
      <c r="B29" s="331"/>
      <c r="C29" s="332"/>
      <c r="D29" s="332"/>
      <c r="E29" s="322"/>
      <c r="F29" s="331"/>
      <c r="G29" s="332"/>
      <c r="H29" s="332"/>
      <c r="I29" s="322"/>
    </row>
    <row r="30" spans="1:9" x14ac:dyDescent="0.25">
      <c r="A30" s="322"/>
      <c r="B30" s="322"/>
      <c r="C30" s="322"/>
      <c r="D30" s="322"/>
      <c r="E30" s="322"/>
      <c r="F30" s="322"/>
      <c r="G30" s="322"/>
      <c r="H30" s="322"/>
      <c r="I30" s="322"/>
    </row>
    <row r="31" spans="1:9" x14ac:dyDescent="0.25">
      <c r="A31" s="322"/>
      <c r="B31" s="333"/>
      <c r="C31" s="334"/>
      <c r="D31" s="334"/>
      <c r="E31" s="322"/>
      <c r="F31" s="333"/>
      <c r="G31" s="334"/>
      <c r="H31" s="334"/>
      <c r="I31" s="322"/>
    </row>
    <row r="32" spans="1:9" x14ac:dyDescent="0.25">
      <c r="A32" s="322"/>
      <c r="B32" s="333"/>
      <c r="C32" s="334"/>
      <c r="D32" s="334"/>
      <c r="E32" s="322"/>
      <c r="F32" s="333"/>
      <c r="G32" s="334"/>
      <c r="H32" s="334"/>
      <c r="I32" s="322"/>
    </row>
    <row r="33" spans="1:9" x14ac:dyDescent="0.25">
      <c r="A33" s="322"/>
      <c r="B33" s="333"/>
      <c r="C33" s="334"/>
      <c r="D33" s="334"/>
      <c r="E33" s="322"/>
      <c r="F33" s="333"/>
      <c r="G33" s="334"/>
      <c r="H33" s="334"/>
      <c r="I33" s="322"/>
    </row>
    <row r="34" spans="1:9" x14ac:dyDescent="0.25">
      <c r="A34" s="322"/>
      <c r="B34" s="333"/>
      <c r="C34" s="334"/>
      <c r="D34" s="334"/>
      <c r="E34" s="322"/>
      <c r="F34" s="333"/>
      <c r="G34" s="334"/>
      <c r="H34" s="334"/>
      <c r="I34" s="322"/>
    </row>
    <row r="35" spans="1:9" x14ac:dyDescent="0.25">
      <c r="A35" s="322"/>
      <c r="B35" s="333"/>
      <c r="C35" s="334"/>
      <c r="D35" s="334"/>
      <c r="E35" s="322"/>
      <c r="F35" s="333"/>
      <c r="G35" s="334"/>
      <c r="H35" s="334"/>
      <c r="I35" s="322"/>
    </row>
    <row r="36" spans="1:9" x14ac:dyDescent="0.25">
      <c r="A36" s="322"/>
      <c r="B36" s="333"/>
      <c r="C36" s="334"/>
      <c r="D36" s="334"/>
      <c r="E36" s="322"/>
      <c r="F36" s="333"/>
      <c r="G36" s="334"/>
      <c r="H36" s="334"/>
      <c r="I36" s="322"/>
    </row>
    <row r="37" spans="1:9" x14ac:dyDescent="0.25">
      <c r="A37" s="322"/>
      <c r="B37" s="333"/>
      <c r="C37" s="334"/>
      <c r="D37" s="334"/>
      <c r="E37" s="322"/>
      <c r="F37" s="333"/>
      <c r="G37" s="334"/>
      <c r="H37" s="334"/>
      <c r="I37" s="322"/>
    </row>
    <row r="38" spans="1:9" x14ac:dyDescent="0.25">
      <c r="A38" s="322"/>
      <c r="B38" s="333"/>
      <c r="C38" s="334"/>
      <c r="D38" s="334"/>
      <c r="E38" s="322"/>
      <c r="F38" s="333"/>
      <c r="G38" s="334"/>
      <c r="H38" s="334"/>
      <c r="I38" s="322"/>
    </row>
    <row r="39" spans="1:9" x14ac:dyDescent="0.25">
      <c r="A39" s="322"/>
      <c r="B39" s="333"/>
      <c r="C39" s="334"/>
      <c r="D39" s="334"/>
      <c r="E39" s="322"/>
      <c r="F39" s="333"/>
      <c r="G39" s="334"/>
      <c r="H39" s="334"/>
      <c r="I39" s="322"/>
    </row>
    <row r="40" spans="1:9" x14ac:dyDescent="0.25">
      <c r="A40" s="322"/>
      <c r="B40" s="333"/>
      <c r="C40" s="334"/>
      <c r="D40" s="334"/>
      <c r="E40" s="322"/>
      <c r="F40" s="333"/>
      <c r="G40" s="334"/>
      <c r="H40" s="334"/>
      <c r="I40" s="322"/>
    </row>
  </sheetData>
  <mergeCells count="3">
    <mergeCell ref="A1:I1"/>
    <mergeCell ref="A3:I3"/>
    <mergeCell ref="A22:I22"/>
  </mergeCells>
  <pageMargins left="0.45" right="0.45" top="0.5" bottom="0.5" header="0.3" footer="0.3"/>
  <pageSetup scale="78"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27C6-00CE-4B0D-8F53-5297748F4A53}">
  <sheetPr>
    <pageSetUpPr fitToPage="1"/>
  </sheetPr>
  <dimension ref="A1:N40"/>
  <sheetViews>
    <sheetView zoomScaleNormal="100" workbookViewId="0">
      <selection sqref="A1:N1"/>
    </sheetView>
  </sheetViews>
  <sheetFormatPr defaultColWidth="8.125" defaultRowHeight="15.75" x14ac:dyDescent="0.25"/>
  <cols>
    <col min="1" max="1" width="13.875" style="152" customWidth="1"/>
    <col min="2" max="2" width="11.375" style="152" customWidth="1"/>
    <col min="3" max="3" width="10.125" style="152" customWidth="1"/>
    <col min="4" max="4" width="9" style="152" customWidth="1"/>
    <col min="5" max="5" width="3.5" style="152" customWidth="1"/>
    <col min="6" max="6" width="13.875" style="152" customWidth="1"/>
    <col min="7" max="7" width="11.375" style="152" customWidth="1"/>
    <col min="8" max="8" width="10.125" style="152" customWidth="1"/>
    <col min="9" max="9" width="8.875" style="152" customWidth="1"/>
    <col min="10" max="10" width="3.5" style="152" customWidth="1"/>
    <col min="11" max="11" width="13.875" style="152" customWidth="1"/>
    <col min="12" max="12" width="11.375" style="152" customWidth="1"/>
    <col min="13" max="13" width="10.125" style="152" customWidth="1"/>
    <col min="14" max="14" width="9" style="152" customWidth="1"/>
    <col min="15" max="16384" width="8.125" style="152"/>
  </cols>
  <sheetData>
    <row r="1" spans="1:14" s="150" customFormat="1" ht="26.25" x14ac:dyDescent="0.4">
      <c r="A1" s="397" t="s">
        <v>459</v>
      </c>
      <c r="B1" s="397"/>
      <c r="C1" s="397"/>
      <c r="D1" s="397"/>
      <c r="E1" s="397"/>
      <c r="F1" s="397"/>
      <c r="G1" s="397"/>
      <c r="H1" s="397"/>
      <c r="I1" s="397"/>
      <c r="J1" s="397"/>
      <c r="K1" s="397"/>
      <c r="L1" s="397"/>
      <c r="M1" s="397"/>
      <c r="N1" s="397"/>
    </row>
    <row r="2" spans="1:14" ht="4.5" customHeight="1" x14ac:dyDescent="0.25">
      <c r="A2" s="151"/>
      <c r="B2" s="151"/>
      <c r="C2" s="151"/>
      <c r="D2" s="151"/>
      <c r="E2" s="151"/>
      <c r="F2" s="151"/>
      <c r="G2" s="151"/>
      <c r="H2" s="151"/>
      <c r="I2" s="151"/>
      <c r="J2" s="151"/>
    </row>
    <row r="3" spans="1:14" ht="18.75" x14ac:dyDescent="0.3">
      <c r="A3" s="398" t="s">
        <v>468</v>
      </c>
      <c r="B3" s="398"/>
      <c r="C3" s="398"/>
      <c r="D3" s="398"/>
      <c r="E3" s="398"/>
      <c r="F3" s="398"/>
      <c r="G3" s="398"/>
      <c r="H3" s="398"/>
      <c r="I3" s="398"/>
      <c r="J3" s="398"/>
      <c r="K3" s="398"/>
      <c r="L3" s="398"/>
      <c r="M3" s="398"/>
      <c r="N3" s="398"/>
    </row>
    <row r="5" spans="1:14" x14ac:dyDescent="0.25">
      <c r="A5" s="338"/>
      <c r="B5" s="339"/>
      <c r="C5" s="339"/>
      <c r="D5" s="338"/>
      <c r="E5" s="338"/>
      <c r="F5" s="338"/>
      <c r="G5" s="339"/>
      <c r="H5" s="339"/>
      <c r="I5" s="338"/>
      <c r="J5" s="338"/>
      <c r="K5" s="338"/>
      <c r="L5" s="339"/>
      <c r="M5" s="339"/>
      <c r="N5" s="338"/>
    </row>
    <row r="6" spans="1:14" x14ac:dyDescent="0.25">
      <c r="A6" s="340"/>
      <c r="B6" s="341"/>
      <c r="C6" s="341"/>
      <c r="D6" s="341"/>
      <c r="E6" s="338"/>
      <c r="F6" s="340"/>
      <c r="G6" s="341"/>
      <c r="H6" s="341"/>
      <c r="I6" s="341"/>
      <c r="J6" s="338"/>
      <c r="K6" s="340"/>
      <c r="L6" s="341"/>
      <c r="M6" s="341"/>
      <c r="N6" s="341"/>
    </row>
    <row r="7" spans="1:14" x14ac:dyDescent="0.25">
      <c r="A7" s="338"/>
      <c r="B7" s="342"/>
      <c r="C7" s="343"/>
      <c r="D7" s="343"/>
      <c r="E7" s="338"/>
      <c r="F7" s="338"/>
      <c r="G7" s="342"/>
      <c r="H7" s="343"/>
      <c r="I7" s="343"/>
      <c r="J7" s="338"/>
      <c r="K7" s="338"/>
      <c r="L7" s="342"/>
      <c r="M7" s="343"/>
      <c r="N7" s="343"/>
    </row>
    <row r="8" spans="1:14" x14ac:dyDescent="0.25">
      <c r="A8" s="338"/>
      <c r="B8" s="342"/>
      <c r="C8" s="343"/>
      <c r="D8" s="343"/>
      <c r="E8" s="338"/>
      <c r="F8" s="338"/>
      <c r="G8" s="342"/>
      <c r="H8" s="343"/>
      <c r="I8" s="343"/>
      <c r="J8" s="338"/>
      <c r="K8" s="338"/>
      <c r="L8" s="342"/>
      <c r="M8" s="343"/>
      <c r="N8" s="343"/>
    </row>
    <row r="9" spans="1:14" x14ac:dyDescent="0.25">
      <c r="A9" s="338"/>
      <c r="B9" s="342"/>
      <c r="C9" s="343"/>
      <c r="D9" s="343"/>
      <c r="E9" s="338"/>
      <c r="F9" s="338"/>
      <c r="G9" s="342"/>
      <c r="H9" s="343"/>
      <c r="I9" s="343"/>
      <c r="J9" s="338"/>
      <c r="K9" s="338"/>
      <c r="L9" s="342"/>
      <c r="M9" s="343"/>
      <c r="N9" s="343"/>
    </row>
    <row r="10" spans="1:14" x14ac:dyDescent="0.25">
      <c r="A10" s="338"/>
      <c r="B10" s="342"/>
      <c r="C10" s="343"/>
      <c r="D10" s="343"/>
      <c r="E10" s="338"/>
      <c r="F10" s="338"/>
      <c r="G10" s="342"/>
      <c r="H10" s="343"/>
      <c r="I10" s="343"/>
      <c r="J10" s="338"/>
      <c r="K10" s="338"/>
      <c r="L10" s="342"/>
      <c r="M10" s="343"/>
      <c r="N10" s="343"/>
    </row>
    <row r="11" spans="1:14" x14ac:dyDescent="0.25">
      <c r="A11" s="338"/>
      <c r="B11" s="342"/>
      <c r="C11" s="343"/>
      <c r="D11" s="343"/>
      <c r="E11" s="338"/>
      <c r="F11" s="338"/>
      <c r="G11" s="342"/>
      <c r="H11" s="343"/>
      <c r="I11" s="343"/>
      <c r="J11" s="338"/>
      <c r="K11" s="338"/>
      <c r="L11" s="342"/>
      <c r="M11" s="343"/>
      <c r="N11" s="343"/>
    </row>
    <row r="12" spans="1:14" x14ac:dyDescent="0.25">
      <c r="A12" s="338"/>
      <c r="B12" s="342"/>
      <c r="C12" s="343"/>
      <c r="D12" s="343"/>
      <c r="E12" s="338"/>
      <c r="F12" s="338"/>
      <c r="G12" s="342"/>
      <c r="H12" s="343"/>
      <c r="I12" s="343"/>
      <c r="J12" s="338"/>
      <c r="K12" s="338"/>
      <c r="L12" s="342"/>
      <c r="M12" s="343"/>
      <c r="N12" s="343"/>
    </row>
    <row r="13" spans="1:14" x14ac:dyDescent="0.25">
      <c r="A13" s="338"/>
      <c r="B13" s="342"/>
      <c r="C13" s="343"/>
      <c r="D13" s="343"/>
      <c r="E13" s="338"/>
      <c r="F13" s="338"/>
      <c r="G13" s="342"/>
      <c r="H13" s="343"/>
      <c r="I13" s="343"/>
      <c r="J13" s="338"/>
      <c r="K13" s="338"/>
      <c r="L13" s="342"/>
      <c r="M13" s="343"/>
      <c r="N13" s="343"/>
    </row>
    <row r="14" spans="1:14" x14ac:dyDescent="0.25">
      <c r="A14" s="338"/>
      <c r="B14" s="342"/>
      <c r="C14" s="343"/>
      <c r="D14" s="343"/>
      <c r="E14" s="338"/>
      <c r="F14" s="338"/>
      <c r="G14" s="342"/>
      <c r="H14" s="343"/>
      <c r="I14" s="343"/>
      <c r="J14" s="338"/>
      <c r="K14" s="338"/>
      <c r="L14" s="342"/>
      <c r="M14" s="343"/>
      <c r="N14" s="343"/>
    </row>
    <row r="15" spans="1:14" x14ac:dyDescent="0.25">
      <c r="A15" s="338"/>
      <c r="B15" s="342"/>
      <c r="C15" s="343"/>
      <c r="D15" s="343"/>
      <c r="E15" s="338"/>
      <c r="F15" s="338"/>
      <c r="G15" s="342"/>
      <c r="H15" s="343"/>
      <c r="I15" s="343"/>
      <c r="J15" s="338"/>
      <c r="K15" s="338"/>
      <c r="L15" s="342"/>
      <c r="M15" s="343"/>
      <c r="N15" s="343"/>
    </row>
    <row r="16" spans="1:14" x14ac:dyDescent="0.25">
      <c r="A16" s="338"/>
      <c r="B16" s="342"/>
      <c r="C16" s="343"/>
      <c r="D16" s="343"/>
      <c r="E16" s="338"/>
      <c r="F16" s="338"/>
      <c r="G16" s="342"/>
      <c r="H16" s="343"/>
      <c r="I16" s="343"/>
      <c r="J16" s="338"/>
      <c r="K16" s="338"/>
      <c r="L16" s="342"/>
      <c r="M16" s="343"/>
      <c r="N16" s="343"/>
    </row>
    <row r="17" spans="1:14" x14ac:dyDescent="0.25">
      <c r="A17" s="338"/>
      <c r="B17" s="342"/>
      <c r="C17" s="343"/>
      <c r="D17" s="343"/>
      <c r="E17" s="338"/>
      <c r="F17" s="338"/>
      <c r="G17" s="342"/>
      <c r="H17" s="343"/>
      <c r="I17" s="343"/>
      <c r="J17" s="338"/>
      <c r="K17" s="338"/>
      <c r="L17" s="342"/>
      <c r="M17" s="343"/>
      <c r="N17" s="343"/>
    </row>
    <row r="18" spans="1:14" x14ac:dyDescent="0.25">
      <c r="A18" s="338"/>
      <c r="B18" s="342"/>
      <c r="C18" s="343"/>
      <c r="D18" s="343"/>
      <c r="E18" s="338"/>
      <c r="F18" s="338"/>
      <c r="G18" s="342"/>
      <c r="H18" s="343"/>
      <c r="I18" s="343"/>
      <c r="J18" s="338"/>
      <c r="K18" s="338"/>
      <c r="L18" s="342"/>
      <c r="M18" s="343"/>
      <c r="N18" s="343"/>
    </row>
    <row r="19" spans="1:14" x14ac:dyDescent="0.25">
      <c r="A19" s="338"/>
      <c r="B19" s="342"/>
      <c r="C19" s="343"/>
      <c r="D19" s="343"/>
      <c r="E19" s="338"/>
      <c r="F19" s="338"/>
      <c r="G19" s="342"/>
      <c r="H19" s="343"/>
      <c r="I19" s="343"/>
      <c r="J19" s="338"/>
      <c r="K19" s="338"/>
      <c r="L19" s="342"/>
      <c r="M19" s="343"/>
      <c r="N19" s="343"/>
    </row>
    <row r="20" spans="1:14" x14ac:dyDescent="0.25">
      <c r="A20" s="338"/>
      <c r="B20" s="342"/>
      <c r="C20" s="343"/>
      <c r="D20" s="343"/>
      <c r="E20" s="338"/>
      <c r="F20" s="338"/>
      <c r="G20" s="342"/>
      <c r="H20" s="343"/>
      <c r="I20" s="343"/>
      <c r="J20" s="338"/>
      <c r="K20" s="338"/>
      <c r="L20" s="342"/>
      <c r="M20" s="343"/>
      <c r="N20" s="343"/>
    </row>
    <row r="21" spans="1:14" x14ac:dyDescent="0.25">
      <c r="A21" s="338"/>
      <c r="B21" s="342"/>
      <c r="C21" s="343"/>
      <c r="D21" s="343"/>
      <c r="E21" s="338"/>
      <c r="F21" s="338"/>
      <c r="G21" s="342"/>
      <c r="H21" s="343"/>
      <c r="I21" s="343"/>
      <c r="J21" s="338"/>
      <c r="K21" s="338"/>
      <c r="L21" s="342"/>
      <c r="M21" s="343"/>
      <c r="N21" s="343"/>
    </row>
    <row r="22" spans="1:14" x14ac:dyDescent="0.25">
      <c r="A22" s="403" t="s">
        <v>642</v>
      </c>
      <c r="B22" s="403"/>
      <c r="C22" s="403"/>
      <c r="D22" s="403"/>
      <c r="E22" s="403"/>
      <c r="F22" s="403"/>
      <c r="G22" s="403"/>
      <c r="H22" s="403"/>
      <c r="I22" s="403"/>
      <c r="J22" s="403"/>
      <c r="K22" s="403"/>
      <c r="L22" s="403"/>
      <c r="M22" s="403"/>
      <c r="N22" s="403"/>
    </row>
    <row r="23" spans="1:14" x14ac:dyDescent="0.25">
      <c r="A23" s="338"/>
      <c r="B23" s="342"/>
      <c r="C23" s="343"/>
      <c r="D23" s="343"/>
      <c r="E23" s="338"/>
      <c r="F23" s="338"/>
      <c r="G23" s="342"/>
      <c r="H23" s="343"/>
      <c r="I23" s="343"/>
      <c r="J23" s="338"/>
      <c r="K23" s="338"/>
      <c r="L23" s="342"/>
      <c r="M23" s="343"/>
      <c r="N23" s="343"/>
    </row>
    <row r="24" spans="1:14" x14ac:dyDescent="0.25">
      <c r="A24" s="338"/>
      <c r="B24" s="342"/>
      <c r="C24" s="343"/>
      <c r="D24" s="343"/>
      <c r="E24" s="338"/>
      <c r="F24" s="338"/>
      <c r="G24" s="342"/>
      <c r="H24" s="343"/>
      <c r="I24" s="343"/>
      <c r="J24" s="338"/>
      <c r="K24" s="338"/>
      <c r="L24" s="342"/>
      <c r="M24" s="343"/>
      <c r="N24" s="343"/>
    </row>
    <row r="25" spans="1:14" x14ac:dyDescent="0.25">
      <c r="A25" s="338"/>
      <c r="B25" s="342"/>
      <c r="C25" s="343"/>
      <c r="D25" s="343"/>
      <c r="E25" s="338"/>
      <c r="F25" s="338"/>
      <c r="G25" s="342"/>
      <c r="H25" s="343"/>
      <c r="I25" s="343"/>
      <c r="J25" s="338"/>
      <c r="K25" s="338"/>
      <c r="L25" s="342"/>
      <c r="M25" s="343"/>
      <c r="N25" s="343"/>
    </row>
    <row r="26" spans="1:14" x14ac:dyDescent="0.25">
      <c r="A26" s="338"/>
      <c r="B26" s="342"/>
      <c r="C26" s="343"/>
      <c r="D26" s="343"/>
      <c r="E26" s="338"/>
      <c r="F26" s="338"/>
      <c r="G26" s="342"/>
      <c r="H26" s="343"/>
      <c r="I26" s="343"/>
      <c r="J26" s="338"/>
      <c r="K26" s="338"/>
      <c r="L26" s="342"/>
      <c r="M26" s="343"/>
      <c r="N26" s="343"/>
    </row>
    <row r="27" spans="1:14" x14ac:dyDescent="0.25">
      <c r="A27" s="338"/>
      <c r="B27" s="342"/>
      <c r="C27" s="343"/>
      <c r="D27" s="343"/>
      <c r="E27" s="338"/>
      <c r="F27" s="338"/>
      <c r="G27" s="342"/>
      <c r="H27" s="343"/>
      <c r="I27" s="343"/>
      <c r="J27" s="338"/>
      <c r="K27" s="338"/>
      <c r="L27" s="342"/>
      <c r="M27" s="343"/>
      <c r="N27" s="343"/>
    </row>
    <row r="28" spans="1:14" x14ac:dyDescent="0.25">
      <c r="A28" s="338"/>
      <c r="B28" s="342"/>
      <c r="C28" s="343"/>
      <c r="D28" s="343"/>
      <c r="E28" s="338"/>
      <c r="F28" s="338"/>
      <c r="G28" s="342"/>
      <c r="H28" s="343"/>
      <c r="I28" s="343"/>
      <c r="J28" s="338"/>
      <c r="K28" s="338"/>
      <c r="L28" s="342"/>
      <c r="M28" s="343"/>
      <c r="N28" s="343"/>
    </row>
    <row r="29" spans="1:14" x14ac:dyDescent="0.25">
      <c r="A29" s="338"/>
      <c r="B29" s="342"/>
      <c r="C29" s="343"/>
      <c r="D29" s="343"/>
      <c r="E29" s="338"/>
      <c r="F29" s="338"/>
      <c r="G29" s="342"/>
      <c r="H29" s="343"/>
      <c r="I29" s="343"/>
      <c r="J29" s="338"/>
      <c r="K29" s="344"/>
      <c r="L29" s="345"/>
      <c r="M29" s="346"/>
      <c r="N29" s="346"/>
    </row>
    <row r="30" spans="1:14" x14ac:dyDescent="0.25">
      <c r="A30" s="344"/>
      <c r="B30" s="344"/>
      <c r="C30" s="344"/>
      <c r="D30" s="344"/>
      <c r="E30" s="344"/>
      <c r="F30" s="344"/>
      <c r="G30" s="344"/>
      <c r="H30" s="344"/>
      <c r="I30" s="344"/>
      <c r="J30" s="344"/>
      <c r="K30" s="344"/>
      <c r="L30" s="344"/>
      <c r="M30" s="344"/>
      <c r="N30" s="344"/>
    </row>
    <row r="31" spans="1:14" x14ac:dyDescent="0.25">
      <c r="A31" s="338"/>
      <c r="B31" s="338"/>
      <c r="C31" s="338"/>
      <c r="D31" s="338"/>
      <c r="E31" s="338"/>
      <c r="F31" s="338"/>
      <c r="G31" s="338"/>
      <c r="H31" s="338"/>
      <c r="I31" s="338"/>
      <c r="J31" s="347"/>
      <c r="K31" s="347"/>
      <c r="L31" s="347"/>
      <c r="M31" s="347"/>
      <c r="N31" s="347"/>
    </row>
    <row r="32" spans="1:14" ht="15.75" customHeight="1" x14ac:dyDescent="0.25">
      <c r="A32" s="348"/>
      <c r="B32" s="348"/>
      <c r="C32" s="348"/>
      <c r="D32" s="348"/>
      <c r="E32" s="348"/>
      <c r="F32" s="348"/>
      <c r="G32" s="348"/>
      <c r="H32" s="348"/>
      <c r="I32" s="348"/>
      <c r="J32" s="347"/>
      <c r="K32" s="347"/>
      <c r="L32" s="347"/>
      <c r="M32" s="347"/>
      <c r="N32" s="347"/>
    </row>
    <row r="33" spans="1:14" x14ac:dyDescent="0.25">
      <c r="A33" s="348"/>
      <c r="B33" s="348"/>
      <c r="C33" s="348"/>
      <c r="D33" s="348"/>
      <c r="E33" s="349"/>
      <c r="F33" s="348"/>
      <c r="G33" s="348"/>
      <c r="H33" s="348"/>
      <c r="I33" s="348"/>
      <c r="J33" s="338"/>
      <c r="K33" s="338"/>
      <c r="L33" s="338"/>
      <c r="M33" s="338"/>
      <c r="N33" s="338"/>
    </row>
    <row r="34" spans="1:14" x14ac:dyDescent="0.25">
      <c r="A34" s="350"/>
      <c r="B34" s="350"/>
      <c r="C34" s="350"/>
      <c r="D34" s="350"/>
      <c r="E34" s="350"/>
      <c r="F34" s="350"/>
      <c r="G34" s="350"/>
      <c r="H34" s="350"/>
      <c r="I34" s="350"/>
      <c r="J34" s="338"/>
      <c r="K34" s="338"/>
      <c r="L34" s="338"/>
      <c r="M34" s="338"/>
      <c r="N34" s="338"/>
    </row>
    <row r="35" spans="1:14" x14ac:dyDescent="0.25">
      <c r="A35" s="351"/>
      <c r="B35" s="351"/>
      <c r="C35" s="351"/>
      <c r="D35" s="351"/>
      <c r="E35" s="351"/>
      <c r="F35" s="351"/>
      <c r="G35" s="351"/>
      <c r="H35" s="350"/>
      <c r="I35" s="350"/>
      <c r="J35" s="338"/>
      <c r="K35" s="338"/>
      <c r="L35" s="338"/>
      <c r="M35" s="338"/>
      <c r="N35" s="338"/>
    </row>
    <row r="36" spans="1:14" x14ac:dyDescent="0.25">
      <c r="A36" s="352"/>
      <c r="B36" s="352"/>
      <c r="C36" s="352"/>
      <c r="D36" s="352"/>
      <c r="E36" s="352"/>
      <c r="F36" s="352"/>
      <c r="G36" s="352"/>
      <c r="H36" s="352"/>
      <c r="I36" s="352"/>
      <c r="J36" s="338"/>
      <c r="K36" s="338"/>
      <c r="L36" s="338"/>
      <c r="M36" s="338"/>
      <c r="N36" s="338"/>
    </row>
    <row r="37" spans="1:14" x14ac:dyDescent="0.25">
      <c r="A37" s="353"/>
      <c r="B37" s="353"/>
      <c r="C37" s="353"/>
      <c r="D37" s="353"/>
      <c r="E37" s="353"/>
      <c r="F37" s="353"/>
      <c r="G37" s="353"/>
      <c r="H37" s="352"/>
      <c r="I37" s="352"/>
      <c r="J37" s="338"/>
      <c r="K37" s="338"/>
      <c r="L37" s="338"/>
      <c r="M37" s="338"/>
      <c r="N37" s="338"/>
    </row>
    <row r="38" spans="1:14" x14ac:dyDescent="0.25">
      <c r="A38" s="350"/>
      <c r="B38" s="350"/>
      <c r="C38" s="350"/>
      <c r="D38" s="350"/>
      <c r="E38" s="350"/>
      <c r="F38" s="350"/>
      <c r="G38" s="350"/>
      <c r="H38" s="350"/>
      <c r="I38" s="350"/>
      <c r="J38" s="338"/>
      <c r="K38" s="338"/>
      <c r="L38" s="338"/>
      <c r="M38" s="338"/>
      <c r="N38" s="338"/>
    </row>
    <row r="39" spans="1:14" x14ac:dyDescent="0.25">
      <c r="A39" s="338"/>
      <c r="B39" s="338"/>
      <c r="C39" s="338"/>
      <c r="D39" s="338"/>
      <c r="E39" s="338"/>
      <c r="F39" s="338"/>
      <c r="G39" s="338"/>
      <c r="H39" s="338"/>
      <c r="I39" s="338"/>
      <c r="J39" s="338"/>
      <c r="K39" s="338"/>
      <c r="L39" s="338"/>
      <c r="M39" s="338"/>
      <c r="N39" s="338"/>
    </row>
    <row r="40" spans="1:14" x14ac:dyDescent="0.25">
      <c r="A40" s="338"/>
      <c r="B40" s="338"/>
      <c r="C40" s="338"/>
      <c r="D40" s="338"/>
      <c r="E40" s="338"/>
      <c r="F40" s="344"/>
      <c r="G40" s="345"/>
      <c r="H40" s="345"/>
      <c r="I40" s="354"/>
      <c r="J40" s="338"/>
      <c r="K40" s="338"/>
      <c r="L40" s="338"/>
      <c r="M40" s="338"/>
      <c r="N40" s="338"/>
    </row>
  </sheetData>
  <mergeCells count="3">
    <mergeCell ref="A1:N1"/>
    <mergeCell ref="A3:N3"/>
    <mergeCell ref="A22:N22"/>
  </mergeCells>
  <pageMargins left="0.45" right="0.45" top="0.5" bottom="0.5" header="0.3" footer="0.3"/>
  <pageSetup scale="7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F398-3E45-47CA-87EB-7EBB26983F9A}">
  <sheetPr>
    <pageSetUpPr fitToPage="1"/>
  </sheetPr>
  <dimension ref="A1:M41"/>
  <sheetViews>
    <sheetView zoomScaleNormal="100" workbookViewId="0">
      <selection sqref="A1:K1"/>
    </sheetView>
  </sheetViews>
  <sheetFormatPr defaultColWidth="8.125" defaultRowHeight="15.75" x14ac:dyDescent="0.25"/>
  <cols>
    <col min="1" max="1" width="15.25" style="152" customWidth="1"/>
    <col min="2" max="2" width="11.25" style="152" customWidth="1"/>
    <col min="3" max="4" width="11.75" style="152" customWidth="1"/>
    <col min="5" max="5" width="12.75" style="152" customWidth="1"/>
    <col min="6" max="6" width="16.875" style="152" customWidth="1"/>
    <col min="7" max="7" width="6.875" style="152" customWidth="1"/>
    <col min="8" max="8" width="9.125" style="152" customWidth="1"/>
    <col min="9" max="9" width="10" style="152" customWidth="1"/>
    <col min="10" max="10" width="17.875" style="152" customWidth="1"/>
    <col min="11" max="11" width="16.5" style="152" customWidth="1"/>
    <col min="12" max="16384" width="8.125" style="152"/>
  </cols>
  <sheetData>
    <row r="1" spans="1:12" s="150" customFormat="1" ht="26.25" x14ac:dyDescent="0.4">
      <c r="A1" s="397" t="s">
        <v>459</v>
      </c>
      <c r="B1" s="397"/>
      <c r="C1" s="397"/>
      <c r="D1" s="397"/>
      <c r="E1" s="397"/>
      <c r="F1" s="397"/>
      <c r="G1" s="397"/>
      <c r="H1" s="397"/>
      <c r="I1" s="397"/>
      <c r="J1" s="397"/>
      <c r="K1" s="397"/>
    </row>
    <row r="2" spans="1:12" ht="4.5" customHeight="1" x14ac:dyDescent="0.25">
      <c r="A2" s="151"/>
      <c r="B2" s="151"/>
      <c r="C2" s="151"/>
      <c r="D2" s="151"/>
      <c r="E2" s="151"/>
      <c r="F2" s="151"/>
      <c r="G2" s="151"/>
    </row>
    <row r="3" spans="1:12" ht="18.75" customHeight="1" x14ac:dyDescent="0.3">
      <c r="A3" s="398" t="s">
        <v>470</v>
      </c>
      <c r="B3" s="398"/>
      <c r="C3" s="398"/>
      <c r="D3" s="398"/>
      <c r="E3" s="398"/>
      <c r="F3" s="398"/>
      <c r="G3" s="398"/>
      <c r="H3" s="398"/>
      <c r="I3" s="398"/>
      <c r="J3" s="398"/>
      <c r="K3" s="398"/>
    </row>
    <row r="4" spans="1:12" x14ac:dyDescent="0.25">
      <c r="A4" s="355"/>
      <c r="B4" s="355"/>
      <c r="C4" s="355"/>
      <c r="D4" s="355"/>
      <c r="E4" s="355"/>
      <c r="F4" s="355"/>
      <c r="G4" s="355"/>
      <c r="H4" s="355"/>
      <c r="I4" s="355"/>
      <c r="J4" s="356"/>
      <c r="K4" s="356"/>
    </row>
    <row r="5" spans="1:12" x14ac:dyDescent="0.25">
      <c r="A5" s="355"/>
      <c r="B5" s="355"/>
      <c r="C5" s="355"/>
      <c r="D5" s="355"/>
      <c r="E5" s="355"/>
      <c r="F5" s="355"/>
      <c r="G5" s="355"/>
      <c r="H5" s="355"/>
      <c r="I5" s="357"/>
      <c r="J5" s="357"/>
      <c r="K5" s="357"/>
      <c r="L5" s="191"/>
    </row>
    <row r="6" spans="1:12" x14ac:dyDescent="0.25">
      <c r="A6" s="355"/>
      <c r="B6" s="355"/>
      <c r="C6" s="355"/>
      <c r="D6" s="355"/>
      <c r="E6" s="355"/>
      <c r="F6" s="355"/>
      <c r="G6" s="355"/>
      <c r="H6" s="358"/>
      <c r="I6" s="359"/>
      <c r="J6" s="359"/>
      <c r="K6" s="359"/>
      <c r="L6" s="191"/>
    </row>
    <row r="7" spans="1:12" x14ac:dyDescent="0.25">
      <c r="A7" s="355"/>
      <c r="B7" s="355"/>
      <c r="C7" s="355"/>
      <c r="D7" s="355"/>
      <c r="E7" s="355"/>
      <c r="F7" s="355"/>
      <c r="G7" s="355"/>
      <c r="H7" s="360"/>
      <c r="I7" s="361"/>
      <c r="J7" s="362"/>
      <c r="K7" s="362"/>
      <c r="L7" s="191"/>
    </row>
    <row r="8" spans="1:12" x14ac:dyDescent="0.25">
      <c r="A8" s="355"/>
      <c r="B8" s="355"/>
      <c r="C8" s="355"/>
      <c r="D8" s="355"/>
      <c r="E8" s="355"/>
      <c r="F8" s="355"/>
      <c r="G8" s="355"/>
      <c r="H8" s="360"/>
      <c r="I8" s="361"/>
      <c r="J8" s="362"/>
      <c r="K8" s="362"/>
      <c r="L8" s="191"/>
    </row>
    <row r="9" spans="1:12" x14ac:dyDescent="0.25">
      <c r="A9" s="355"/>
      <c r="B9" s="355"/>
      <c r="C9" s="355"/>
      <c r="D9" s="355"/>
      <c r="E9" s="355"/>
      <c r="F9" s="355"/>
      <c r="G9" s="355"/>
      <c r="H9" s="360"/>
      <c r="I9" s="361"/>
      <c r="J9" s="362"/>
      <c r="K9" s="362"/>
      <c r="L9" s="191"/>
    </row>
    <row r="10" spans="1:12" x14ac:dyDescent="0.25">
      <c r="A10" s="355"/>
      <c r="B10" s="355"/>
      <c r="C10" s="355"/>
      <c r="D10" s="355"/>
      <c r="E10" s="355"/>
      <c r="F10" s="355"/>
      <c r="G10" s="355"/>
      <c r="H10" s="360"/>
      <c r="I10" s="361"/>
      <c r="J10" s="362"/>
      <c r="K10" s="362"/>
      <c r="L10" s="191"/>
    </row>
    <row r="11" spans="1:12" x14ac:dyDescent="0.25">
      <c r="A11" s="355"/>
      <c r="B11" s="355"/>
      <c r="C11" s="355"/>
      <c r="D11" s="355"/>
      <c r="E11" s="355"/>
      <c r="F11" s="355"/>
      <c r="G11" s="355"/>
      <c r="H11" s="360"/>
      <c r="I11" s="361"/>
      <c r="J11" s="362"/>
      <c r="K11" s="362"/>
      <c r="L11" s="191"/>
    </row>
    <row r="12" spans="1:12" x14ac:dyDescent="0.25">
      <c r="A12" s="355"/>
      <c r="B12" s="355"/>
      <c r="C12" s="355"/>
      <c r="D12" s="355"/>
      <c r="E12" s="355"/>
      <c r="F12" s="355"/>
      <c r="G12" s="355"/>
      <c r="H12" s="360"/>
      <c r="I12" s="361"/>
      <c r="J12" s="362"/>
      <c r="K12" s="362"/>
      <c r="L12" s="191"/>
    </row>
    <row r="13" spans="1:12" x14ac:dyDescent="0.25">
      <c r="A13" s="355"/>
      <c r="B13" s="355"/>
      <c r="C13" s="355"/>
      <c r="D13" s="355"/>
      <c r="E13" s="355"/>
      <c r="F13" s="355"/>
      <c r="G13" s="355"/>
      <c r="H13" s="360"/>
      <c r="I13" s="361"/>
      <c r="J13" s="362"/>
      <c r="K13" s="362"/>
      <c r="L13" s="191"/>
    </row>
    <row r="14" spans="1:12" x14ac:dyDescent="0.25">
      <c r="A14" s="355"/>
      <c r="B14" s="355"/>
      <c r="C14" s="355"/>
      <c r="D14" s="355"/>
      <c r="E14" s="355"/>
      <c r="F14" s="355"/>
      <c r="G14" s="355"/>
      <c r="H14" s="360"/>
      <c r="I14" s="361"/>
      <c r="J14" s="362"/>
      <c r="K14" s="362"/>
      <c r="L14" s="191"/>
    </row>
    <row r="15" spans="1:12" x14ac:dyDescent="0.25">
      <c r="A15" s="355"/>
      <c r="B15" s="355"/>
      <c r="C15" s="355"/>
      <c r="D15" s="355"/>
      <c r="E15" s="355"/>
      <c r="F15" s="355"/>
      <c r="G15" s="355"/>
      <c r="H15" s="360"/>
      <c r="I15" s="361"/>
      <c r="J15" s="362"/>
      <c r="K15" s="362"/>
      <c r="L15" s="191"/>
    </row>
    <row r="16" spans="1:12" x14ac:dyDescent="0.25">
      <c r="A16" s="355"/>
      <c r="B16" s="355"/>
      <c r="C16" s="355"/>
      <c r="D16" s="355"/>
      <c r="E16" s="355"/>
      <c r="F16" s="355"/>
      <c r="G16" s="355"/>
      <c r="H16" s="360"/>
      <c r="I16" s="361"/>
      <c r="J16" s="362"/>
      <c r="K16" s="362"/>
      <c r="L16" s="191"/>
    </row>
    <row r="17" spans="1:13" x14ac:dyDescent="0.25">
      <c r="A17" s="355"/>
      <c r="B17" s="355"/>
      <c r="C17" s="355"/>
      <c r="D17" s="355"/>
      <c r="E17" s="355"/>
      <c r="F17" s="355"/>
      <c r="G17" s="355"/>
      <c r="H17" s="360"/>
      <c r="I17" s="361"/>
      <c r="J17" s="362"/>
      <c r="K17" s="362"/>
      <c r="L17" s="191"/>
    </row>
    <row r="18" spans="1:13" x14ac:dyDescent="0.25">
      <c r="A18" s="355"/>
      <c r="B18" s="355"/>
      <c r="C18" s="355"/>
      <c r="D18" s="355"/>
      <c r="E18" s="355"/>
      <c r="F18" s="355"/>
      <c r="G18" s="355"/>
      <c r="H18" s="360"/>
      <c r="I18" s="361"/>
      <c r="J18" s="362"/>
      <c r="K18" s="362"/>
      <c r="L18" s="191"/>
    </row>
    <row r="19" spans="1:13" x14ac:dyDescent="0.25">
      <c r="A19" s="355"/>
      <c r="B19" s="355"/>
      <c r="C19" s="355"/>
      <c r="D19" s="355"/>
      <c r="E19" s="355"/>
      <c r="F19" s="355"/>
      <c r="G19" s="355"/>
      <c r="H19" s="360"/>
      <c r="I19" s="361"/>
      <c r="J19" s="362"/>
      <c r="K19" s="362"/>
      <c r="L19" s="191"/>
    </row>
    <row r="20" spans="1:13" x14ac:dyDescent="0.25">
      <c r="A20" s="355"/>
      <c r="B20" s="355"/>
      <c r="C20" s="355"/>
      <c r="D20" s="355"/>
      <c r="E20" s="355"/>
      <c r="F20" s="355"/>
      <c r="G20" s="355"/>
      <c r="H20" s="360"/>
      <c r="I20" s="361"/>
      <c r="J20" s="362"/>
      <c r="K20" s="362"/>
      <c r="L20" s="191"/>
    </row>
    <row r="21" spans="1:13" x14ac:dyDescent="0.25">
      <c r="A21" s="355"/>
      <c r="B21" s="355"/>
      <c r="C21" s="355"/>
      <c r="D21" s="355"/>
      <c r="E21" s="355"/>
      <c r="F21" s="355"/>
      <c r="G21" s="355"/>
      <c r="H21" s="360"/>
      <c r="I21" s="361"/>
      <c r="J21" s="362"/>
      <c r="K21" s="362"/>
    </row>
    <row r="22" spans="1:13" x14ac:dyDescent="0.25">
      <c r="A22" s="403" t="s">
        <v>642</v>
      </c>
      <c r="B22" s="403"/>
      <c r="C22" s="403"/>
      <c r="D22" s="403"/>
      <c r="E22" s="403"/>
      <c r="F22" s="403"/>
      <c r="G22" s="403"/>
      <c r="H22" s="403"/>
      <c r="I22" s="403"/>
      <c r="J22" s="403"/>
      <c r="K22" s="403"/>
    </row>
    <row r="23" spans="1:13" x14ac:dyDescent="0.25">
      <c r="A23" s="355"/>
      <c r="B23" s="355"/>
      <c r="C23" s="355"/>
      <c r="D23" s="355"/>
      <c r="E23" s="355"/>
      <c r="F23" s="355"/>
      <c r="G23" s="355"/>
      <c r="H23" s="360"/>
      <c r="I23" s="361"/>
      <c r="J23" s="362"/>
      <c r="K23" s="362"/>
    </row>
    <row r="24" spans="1:13" x14ac:dyDescent="0.25">
      <c r="A24" s="355"/>
      <c r="B24" s="355"/>
      <c r="C24" s="355"/>
      <c r="D24" s="355"/>
      <c r="E24" s="355"/>
      <c r="F24" s="355"/>
      <c r="G24" s="355"/>
      <c r="H24" s="360"/>
      <c r="I24" s="361"/>
      <c r="J24" s="362"/>
      <c r="K24" s="362"/>
    </row>
    <row r="25" spans="1:13" x14ac:dyDescent="0.25">
      <c r="A25" s="355"/>
      <c r="B25" s="355"/>
      <c r="C25" s="355"/>
      <c r="D25" s="355"/>
      <c r="E25" s="355"/>
      <c r="F25" s="355"/>
      <c r="G25" s="355"/>
      <c r="H25" s="360"/>
      <c r="I25" s="361"/>
      <c r="J25" s="362"/>
      <c r="K25" s="362"/>
    </row>
    <row r="26" spans="1:13" x14ac:dyDescent="0.25">
      <c r="A26" s="355"/>
      <c r="B26" s="355"/>
      <c r="C26" s="355"/>
      <c r="D26" s="355"/>
      <c r="E26" s="355"/>
      <c r="F26" s="355"/>
      <c r="G26" s="355"/>
      <c r="H26" s="360"/>
      <c r="I26" s="361"/>
      <c r="J26" s="362"/>
      <c r="K26" s="362"/>
    </row>
    <row r="27" spans="1:13" x14ac:dyDescent="0.25">
      <c r="A27" s="355"/>
      <c r="B27" s="355"/>
      <c r="C27" s="355"/>
      <c r="D27" s="355"/>
      <c r="E27" s="355"/>
      <c r="F27" s="355"/>
      <c r="G27" s="355"/>
      <c r="H27" s="355"/>
      <c r="I27" s="355"/>
      <c r="J27" s="355"/>
      <c r="K27" s="355"/>
    </row>
    <row r="28" spans="1:13" x14ac:dyDescent="0.25">
      <c r="A28" s="355"/>
      <c r="B28" s="355"/>
      <c r="C28" s="355"/>
      <c r="D28" s="355"/>
      <c r="E28" s="355"/>
      <c r="F28" s="355"/>
      <c r="G28" s="355"/>
      <c r="H28" s="363"/>
      <c r="I28" s="363"/>
      <c r="J28" s="363"/>
      <c r="K28" s="355"/>
      <c r="M28" s="155"/>
    </row>
    <row r="29" spans="1:13" x14ac:dyDescent="0.25">
      <c r="A29" s="365"/>
      <c r="B29" s="365"/>
      <c r="C29" s="365"/>
      <c r="D29" s="365"/>
      <c r="E29" s="358"/>
      <c r="F29" s="363"/>
      <c r="G29" s="363"/>
      <c r="H29" s="355"/>
      <c r="I29" s="355"/>
      <c r="J29" s="355"/>
      <c r="K29" s="355"/>
      <c r="L29" s="155"/>
    </row>
    <row r="30" spans="1:13" ht="15.75" customHeight="1" x14ac:dyDescent="0.25">
      <c r="A30" s="355"/>
      <c r="B30" s="355"/>
      <c r="C30" s="355"/>
      <c r="D30" s="355"/>
      <c r="E30" s="355"/>
      <c r="F30" s="355"/>
      <c r="G30" s="355"/>
      <c r="H30" s="355"/>
      <c r="I30" s="355"/>
      <c r="J30" s="355"/>
      <c r="K30" s="355"/>
    </row>
    <row r="31" spans="1:13" ht="15.75" customHeight="1" x14ac:dyDescent="0.25">
      <c r="A31" s="358"/>
      <c r="B31" s="359"/>
      <c r="C31" s="359"/>
      <c r="D31" s="359"/>
      <c r="E31" s="359"/>
      <c r="F31" s="364"/>
      <c r="G31" s="364"/>
      <c r="H31" s="364"/>
      <c r="I31" s="364"/>
      <c r="J31" s="364"/>
      <c r="K31" s="364"/>
    </row>
    <row r="32" spans="1:13" ht="15.75" customHeight="1" x14ac:dyDescent="0.25">
      <c r="A32" s="360"/>
      <c r="B32" s="361"/>
      <c r="C32" s="361"/>
      <c r="D32" s="361"/>
      <c r="E32" s="361"/>
      <c r="F32" s="364"/>
      <c r="G32" s="364"/>
      <c r="H32" s="364"/>
      <c r="I32" s="364"/>
      <c r="J32" s="364"/>
      <c r="K32" s="364"/>
    </row>
    <row r="33" spans="1:11" x14ac:dyDescent="0.25">
      <c r="A33" s="360"/>
      <c r="B33" s="361"/>
      <c r="C33" s="361"/>
      <c r="D33" s="361"/>
      <c r="E33" s="361"/>
      <c r="F33" s="364"/>
      <c r="G33" s="364"/>
      <c r="H33" s="364"/>
      <c r="I33" s="364"/>
      <c r="J33" s="364"/>
      <c r="K33" s="364"/>
    </row>
    <row r="34" spans="1:11" x14ac:dyDescent="0.25">
      <c r="A34" s="360"/>
      <c r="B34" s="361"/>
      <c r="C34" s="361"/>
      <c r="D34" s="361"/>
      <c r="E34" s="361"/>
      <c r="F34" s="364"/>
      <c r="G34" s="364"/>
      <c r="H34" s="364"/>
      <c r="I34" s="364"/>
      <c r="J34" s="364"/>
      <c r="K34" s="364"/>
    </row>
    <row r="35" spans="1:11" x14ac:dyDescent="0.25">
      <c r="A35" s="360"/>
      <c r="B35" s="361"/>
      <c r="C35" s="361"/>
      <c r="D35" s="361"/>
      <c r="E35" s="361"/>
      <c r="F35" s="364"/>
      <c r="G35" s="364"/>
      <c r="H35" s="364"/>
      <c r="I35" s="364"/>
      <c r="J35" s="364"/>
      <c r="K35" s="364"/>
    </row>
    <row r="36" spans="1:11" x14ac:dyDescent="0.25">
      <c r="A36" s="360"/>
      <c r="B36" s="361"/>
      <c r="C36" s="361"/>
      <c r="D36" s="361"/>
      <c r="E36" s="361"/>
      <c r="F36" s="364"/>
      <c r="G36" s="364"/>
      <c r="H36" s="364"/>
      <c r="I36" s="364"/>
      <c r="J36" s="364"/>
      <c r="K36" s="364"/>
    </row>
    <row r="37" spans="1:11" x14ac:dyDescent="0.25">
      <c r="A37" s="360"/>
      <c r="B37" s="361"/>
      <c r="C37" s="361"/>
      <c r="D37" s="361"/>
      <c r="E37" s="361"/>
      <c r="F37" s="364"/>
      <c r="G37" s="364"/>
      <c r="H37" s="364"/>
      <c r="I37" s="364"/>
      <c r="J37" s="364"/>
      <c r="K37" s="364"/>
    </row>
    <row r="38" spans="1:11" x14ac:dyDescent="0.25">
      <c r="A38" s="360"/>
      <c r="B38" s="361"/>
      <c r="C38" s="361"/>
      <c r="D38" s="361"/>
      <c r="E38" s="361"/>
      <c r="F38" s="364"/>
      <c r="G38" s="364"/>
      <c r="H38" s="364"/>
      <c r="I38" s="364"/>
      <c r="J38" s="364"/>
      <c r="K38" s="364"/>
    </row>
    <row r="39" spans="1:11" x14ac:dyDescent="0.25">
      <c r="A39" s="355"/>
      <c r="B39" s="355"/>
      <c r="C39" s="355"/>
      <c r="D39" s="355"/>
      <c r="E39" s="355"/>
      <c r="F39" s="364"/>
      <c r="G39" s="364"/>
      <c r="H39" s="364"/>
      <c r="I39" s="364"/>
      <c r="J39" s="364"/>
      <c r="K39" s="355"/>
    </row>
    <row r="40" spans="1:11" x14ac:dyDescent="0.25">
      <c r="A40" s="355"/>
      <c r="B40" s="355"/>
      <c r="C40" s="355"/>
      <c r="D40" s="355"/>
      <c r="E40" s="355"/>
      <c r="F40" s="355"/>
      <c r="G40" s="355"/>
      <c r="H40" s="364"/>
      <c r="I40" s="364"/>
      <c r="J40" s="364"/>
      <c r="K40" s="364"/>
    </row>
    <row r="41" spans="1:11" x14ac:dyDescent="0.25">
      <c r="H41" s="56"/>
      <c r="I41" s="56"/>
      <c r="J41" s="56"/>
      <c r="K41" s="56"/>
    </row>
  </sheetData>
  <mergeCells count="3">
    <mergeCell ref="A1:K1"/>
    <mergeCell ref="A3:K3"/>
    <mergeCell ref="A22:K22"/>
  </mergeCells>
  <pageMargins left="0.45" right="0.45" top="0.5" bottom="0.5" header="0.3" footer="0.3"/>
  <pageSetup scale="7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8566A-0BB5-4110-9C81-AFCC27EF4450}">
  <sheetPr>
    <pageSetUpPr fitToPage="1"/>
  </sheetPr>
  <dimension ref="A1:AG50"/>
  <sheetViews>
    <sheetView zoomScaleNormal="100" workbookViewId="0">
      <selection sqref="A1:O1"/>
    </sheetView>
  </sheetViews>
  <sheetFormatPr defaultRowHeight="15.75" x14ac:dyDescent="0.25"/>
  <cols>
    <col min="1" max="1" width="11.25" customWidth="1"/>
    <col min="2" max="2" width="60.375" customWidth="1"/>
    <col min="3" max="3" width="8.5" customWidth="1"/>
    <col min="4" max="4" width="8.375" customWidth="1"/>
    <col min="5" max="5" width="8.5" customWidth="1"/>
    <col min="6" max="6" width="2.5" customWidth="1"/>
    <col min="7" max="8" width="7.5" customWidth="1"/>
    <col min="9" max="15" width="3.625" customWidth="1"/>
  </cols>
  <sheetData>
    <row r="1" spans="1:15" s="1" customFormat="1" ht="26.25" x14ac:dyDescent="0.4">
      <c r="A1" s="367" t="s">
        <v>471</v>
      </c>
      <c r="B1" s="367"/>
      <c r="C1" s="367"/>
      <c r="D1" s="367"/>
      <c r="E1" s="367"/>
      <c r="F1" s="367"/>
      <c r="G1" s="367"/>
      <c r="H1" s="367"/>
      <c r="I1" s="367"/>
      <c r="J1" s="367"/>
      <c r="K1" s="367"/>
      <c r="L1" s="367"/>
      <c r="M1" s="367"/>
      <c r="N1" s="367"/>
      <c r="O1" s="367"/>
    </row>
    <row r="2" spans="1:15" ht="4.5" customHeight="1" x14ac:dyDescent="0.25">
      <c r="A2" s="2"/>
      <c r="B2" s="2"/>
      <c r="C2" s="2"/>
      <c r="D2" s="2"/>
      <c r="E2" s="2"/>
    </row>
    <row r="3" spans="1:15" ht="18.75" x14ac:dyDescent="0.3">
      <c r="A3" s="102" t="s">
        <v>238</v>
      </c>
      <c r="B3" s="102"/>
      <c r="C3" s="102"/>
      <c r="D3" s="102"/>
      <c r="E3" s="102"/>
      <c r="F3" s="102"/>
      <c r="G3" s="102"/>
      <c r="H3" s="102"/>
      <c r="I3" s="102"/>
      <c r="J3" s="102"/>
      <c r="K3" s="102"/>
      <c r="L3" s="102"/>
      <c r="M3" s="102"/>
      <c r="N3" s="102"/>
      <c r="O3" s="102"/>
    </row>
    <row r="5" spans="1:15" x14ac:dyDescent="0.25">
      <c r="G5" s="373" t="s">
        <v>239</v>
      </c>
      <c r="H5" s="373"/>
    </row>
    <row r="6" spans="1:15" x14ac:dyDescent="0.25">
      <c r="A6" s="27" t="s">
        <v>240</v>
      </c>
      <c r="B6" s="27" t="s">
        <v>160</v>
      </c>
      <c r="C6" s="28" t="s">
        <v>136</v>
      </c>
      <c r="D6" s="28" t="s">
        <v>137</v>
      </c>
      <c r="E6" s="28" t="s">
        <v>150</v>
      </c>
      <c r="F6" s="53"/>
      <c r="G6" s="28" t="s">
        <v>137</v>
      </c>
      <c r="H6" s="28" t="s">
        <v>150</v>
      </c>
      <c r="L6" s="103"/>
    </row>
    <row r="7" spans="1:15" x14ac:dyDescent="0.25">
      <c r="L7" s="104"/>
    </row>
    <row r="8" spans="1:15" x14ac:dyDescent="0.25">
      <c r="A8" s="111">
        <v>11</v>
      </c>
      <c r="B8" s="111" t="s">
        <v>472</v>
      </c>
      <c r="C8" s="112">
        <v>34</v>
      </c>
      <c r="D8" s="112">
        <v>37.5</v>
      </c>
      <c r="E8" s="112">
        <v>39.6</v>
      </c>
      <c r="F8" s="5"/>
      <c r="G8" s="109">
        <v>0.10100000000000001</v>
      </c>
      <c r="H8" s="109">
        <v>5.7000000000000002E-2</v>
      </c>
      <c r="I8" s="108"/>
      <c r="J8" s="108"/>
      <c r="L8" s="104"/>
    </row>
    <row r="9" spans="1:15" x14ac:dyDescent="0.25">
      <c r="A9" s="111">
        <v>21</v>
      </c>
      <c r="B9" s="111" t="s">
        <v>162</v>
      </c>
      <c r="C9" s="112">
        <v>68.099999999999994</v>
      </c>
      <c r="D9" s="112">
        <v>81.900000000000006</v>
      </c>
      <c r="E9" s="112">
        <v>102</v>
      </c>
      <c r="F9" s="5"/>
      <c r="G9" s="109">
        <v>0.20200000000000001</v>
      </c>
      <c r="H9" s="109">
        <v>0.246</v>
      </c>
      <c r="I9" s="108"/>
      <c r="J9" s="108"/>
      <c r="L9" s="104"/>
    </row>
    <row r="10" spans="1:15" x14ac:dyDescent="0.25">
      <c r="A10" s="131">
        <v>22</v>
      </c>
      <c r="B10" s="131" t="s">
        <v>163</v>
      </c>
      <c r="C10" s="112">
        <v>112.1</v>
      </c>
      <c r="D10" s="112">
        <v>110.9</v>
      </c>
      <c r="E10" s="112">
        <v>111.3</v>
      </c>
      <c r="G10" s="109">
        <v>-0.01</v>
      </c>
      <c r="H10" s="109">
        <v>3.0000000000000001E-3</v>
      </c>
      <c r="I10" s="108"/>
      <c r="J10" s="108"/>
      <c r="L10" s="104"/>
    </row>
    <row r="11" spans="1:15" x14ac:dyDescent="0.25">
      <c r="A11" s="111">
        <v>23</v>
      </c>
      <c r="B11" s="111" t="s">
        <v>164</v>
      </c>
      <c r="C11" s="112">
        <v>553</v>
      </c>
      <c r="D11" s="112">
        <v>605.9</v>
      </c>
      <c r="E11" s="112">
        <v>624.4</v>
      </c>
      <c r="G11" s="109">
        <v>9.6000000000000002E-2</v>
      </c>
      <c r="H11" s="109">
        <v>3.1E-2</v>
      </c>
      <c r="I11" s="108"/>
      <c r="J11" s="108"/>
      <c r="L11" s="104"/>
    </row>
    <row r="12" spans="1:15" x14ac:dyDescent="0.25">
      <c r="A12" s="114" t="s">
        <v>473</v>
      </c>
      <c r="B12" t="s">
        <v>165</v>
      </c>
      <c r="C12" s="112">
        <v>1301.3</v>
      </c>
      <c r="D12" s="112">
        <v>1407.6</v>
      </c>
      <c r="E12" s="112">
        <v>1462.2</v>
      </c>
      <c r="G12" s="109">
        <v>8.2000000000000003E-2</v>
      </c>
      <c r="H12" s="109">
        <v>3.9E-2</v>
      </c>
      <c r="I12" s="108"/>
      <c r="J12" s="108"/>
      <c r="L12" s="104"/>
    </row>
    <row r="13" spans="1:15" x14ac:dyDescent="0.25">
      <c r="A13" s="111">
        <v>42</v>
      </c>
      <c r="B13" s="111" t="s">
        <v>166</v>
      </c>
      <c r="C13" s="112">
        <v>626.9</v>
      </c>
      <c r="D13" s="112">
        <v>696.8</v>
      </c>
      <c r="E13" s="112">
        <v>745</v>
      </c>
      <c r="G13" s="109">
        <v>0.111</v>
      </c>
      <c r="H13" s="109">
        <v>6.9000000000000006E-2</v>
      </c>
      <c r="I13" s="108"/>
      <c r="J13" s="108"/>
      <c r="L13" s="104"/>
    </row>
    <row r="14" spans="1:15" x14ac:dyDescent="0.25">
      <c r="A14" t="s">
        <v>474</v>
      </c>
      <c r="B14" t="s">
        <v>167</v>
      </c>
      <c r="C14" s="112">
        <v>839.6</v>
      </c>
      <c r="D14" s="112">
        <v>937.1</v>
      </c>
      <c r="E14" s="112">
        <v>988.2</v>
      </c>
      <c r="G14" s="109">
        <v>0.11600000000000001</v>
      </c>
      <c r="H14" s="109">
        <v>5.5E-2</v>
      </c>
      <c r="I14" s="108"/>
      <c r="J14" s="108"/>
      <c r="L14" s="104"/>
    </row>
    <row r="15" spans="1:15" x14ac:dyDescent="0.25">
      <c r="A15" s="111" t="s">
        <v>475</v>
      </c>
      <c r="B15" s="111" t="s">
        <v>168</v>
      </c>
      <c r="C15" s="112">
        <v>412.5</v>
      </c>
      <c r="D15" s="112">
        <v>448.1</v>
      </c>
      <c r="E15" s="112">
        <v>476.8</v>
      </c>
      <c r="G15" s="109">
        <v>8.5999999999999993E-2</v>
      </c>
      <c r="H15" s="109">
        <v>6.4000000000000001E-2</v>
      </c>
      <c r="I15" s="108"/>
      <c r="J15" s="108"/>
      <c r="L15" s="104"/>
    </row>
    <row r="16" spans="1:15" x14ac:dyDescent="0.25">
      <c r="A16" s="49">
        <v>51</v>
      </c>
      <c r="B16" t="s">
        <v>169</v>
      </c>
      <c r="C16" s="112">
        <v>314.3</v>
      </c>
      <c r="D16" s="112">
        <v>347.7</v>
      </c>
      <c r="E16" s="112">
        <v>335.7</v>
      </c>
      <c r="G16" s="109">
        <v>0.106</v>
      </c>
      <c r="H16" s="109">
        <v>-3.5000000000000003E-2</v>
      </c>
      <c r="I16" s="108"/>
      <c r="J16" s="108"/>
      <c r="L16" s="104"/>
    </row>
    <row r="17" spans="1:17" x14ac:dyDescent="0.25">
      <c r="A17" s="49">
        <v>52</v>
      </c>
      <c r="B17" s="111" t="s">
        <v>170</v>
      </c>
      <c r="C17" s="112">
        <v>981.3</v>
      </c>
      <c r="D17" s="112">
        <v>1029.0999999999999</v>
      </c>
      <c r="E17" s="112">
        <v>1044.2</v>
      </c>
      <c r="G17" s="109">
        <v>4.9000000000000002E-2</v>
      </c>
      <c r="H17" s="109">
        <v>1.4999999999999999E-2</v>
      </c>
      <c r="I17" s="108"/>
      <c r="J17" s="108"/>
      <c r="L17" s="104"/>
    </row>
    <row r="18" spans="1:17" x14ac:dyDescent="0.25">
      <c r="A18" s="49">
        <v>53</v>
      </c>
      <c r="B18" t="s">
        <v>476</v>
      </c>
      <c r="C18" s="112">
        <v>148.6</v>
      </c>
      <c r="D18" s="112">
        <v>165.3</v>
      </c>
      <c r="E18" s="112">
        <v>179</v>
      </c>
      <c r="G18" s="109">
        <v>0.112</v>
      </c>
      <c r="H18" s="109">
        <v>8.3000000000000004E-2</v>
      </c>
      <c r="I18" s="108"/>
      <c r="J18" s="108"/>
      <c r="L18" s="104"/>
      <c r="Q18" s="111"/>
    </row>
    <row r="19" spans="1:17" x14ac:dyDescent="0.25">
      <c r="A19" s="52">
        <v>54</v>
      </c>
      <c r="B19" s="111" t="s">
        <v>299</v>
      </c>
      <c r="C19" s="112">
        <v>1180</v>
      </c>
      <c r="D19" s="112">
        <v>1311.9</v>
      </c>
      <c r="E19" s="112">
        <v>1401.8</v>
      </c>
      <c r="G19" s="109">
        <v>0.112</v>
      </c>
      <c r="H19" s="109">
        <v>6.8000000000000005E-2</v>
      </c>
      <c r="I19" s="108"/>
      <c r="J19" s="108"/>
      <c r="L19" s="104"/>
    </row>
    <row r="20" spans="1:17" x14ac:dyDescent="0.25">
      <c r="A20" s="52">
        <v>55</v>
      </c>
      <c r="B20" s="74" t="s">
        <v>173</v>
      </c>
      <c r="C20" s="112">
        <v>194</v>
      </c>
      <c r="D20" s="112">
        <v>202.6</v>
      </c>
      <c r="E20" s="112">
        <v>203.8</v>
      </c>
      <c r="G20" s="109">
        <v>4.3999999999999997E-2</v>
      </c>
      <c r="H20" s="109">
        <v>6.0000000000000001E-3</v>
      </c>
      <c r="I20" s="108"/>
      <c r="J20" s="108"/>
      <c r="L20" s="104"/>
    </row>
    <row r="21" spans="1:17" x14ac:dyDescent="0.25">
      <c r="A21" s="131">
        <v>56</v>
      </c>
      <c r="B21" s="74" t="s">
        <v>300</v>
      </c>
      <c r="C21" s="112">
        <v>425.3</v>
      </c>
      <c r="D21" s="112">
        <v>501.8</v>
      </c>
      <c r="E21" s="112">
        <v>531.1</v>
      </c>
      <c r="G21" s="109">
        <v>0.18</v>
      </c>
      <c r="H21" s="109">
        <v>5.8000000000000003E-2</v>
      </c>
      <c r="I21" s="108"/>
      <c r="J21" s="108"/>
      <c r="L21" s="104"/>
    </row>
    <row r="22" spans="1:17" x14ac:dyDescent="0.25">
      <c r="A22" s="52">
        <v>61</v>
      </c>
      <c r="B22" s="111" t="s">
        <v>175</v>
      </c>
      <c r="C22" s="112">
        <v>928.8</v>
      </c>
      <c r="D22" s="112">
        <v>964.4</v>
      </c>
      <c r="E22" s="112">
        <v>1001.3</v>
      </c>
      <c r="G22" s="109">
        <v>3.7999999999999999E-2</v>
      </c>
      <c r="H22" s="109">
        <v>3.7999999999999999E-2</v>
      </c>
      <c r="I22" s="108"/>
      <c r="J22" s="108"/>
      <c r="L22" s="104"/>
    </row>
    <row r="23" spans="1:17" x14ac:dyDescent="0.25">
      <c r="A23" s="52">
        <v>62</v>
      </c>
      <c r="B23" s="111" t="s">
        <v>176</v>
      </c>
      <c r="C23" s="112">
        <v>1649.3</v>
      </c>
      <c r="D23" s="112">
        <v>1757.2</v>
      </c>
      <c r="E23" s="112">
        <v>1899.9</v>
      </c>
      <c r="G23" s="109">
        <v>6.5000000000000002E-2</v>
      </c>
      <c r="H23" s="109">
        <v>8.1000000000000003E-2</v>
      </c>
      <c r="I23" s="108"/>
      <c r="J23" s="108"/>
      <c r="L23" s="104"/>
    </row>
    <row r="24" spans="1:17" x14ac:dyDescent="0.25">
      <c r="A24" s="121">
        <v>71</v>
      </c>
      <c r="B24" s="111" t="s">
        <v>301</v>
      </c>
      <c r="C24" s="112">
        <v>87.9</v>
      </c>
      <c r="D24" s="112">
        <v>117.1</v>
      </c>
      <c r="E24" s="112">
        <v>137.6</v>
      </c>
      <c r="G24" s="109">
        <v>0.33100000000000002</v>
      </c>
      <c r="H24" s="109">
        <v>0.17499999999999999</v>
      </c>
      <c r="I24" s="108"/>
      <c r="J24" s="108"/>
      <c r="L24" s="104"/>
    </row>
    <row r="25" spans="1:17" x14ac:dyDescent="0.25">
      <c r="A25" s="111">
        <v>72</v>
      </c>
      <c r="B25" s="111" t="s">
        <v>178</v>
      </c>
      <c r="C25" s="112">
        <v>196.9</v>
      </c>
      <c r="D25" s="112">
        <v>267.60000000000002</v>
      </c>
      <c r="E25" s="112">
        <v>300.2</v>
      </c>
      <c r="G25" s="109">
        <v>0.36</v>
      </c>
      <c r="H25" s="109">
        <v>0.122</v>
      </c>
      <c r="I25" s="108"/>
      <c r="J25" s="108"/>
      <c r="L25" s="104"/>
    </row>
    <row r="26" spans="1:17" x14ac:dyDescent="0.25">
      <c r="A26" s="111">
        <v>81</v>
      </c>
      <c r="B26" s="111" t="s">
        <v>179</v>
      </c>
      <c r="C26" s="112">
        <v>335.8</v>
      </c>
      <c r="D26" s="112">
        <v>374.1</v>
      </c>
      <c r="E26" s="112">
        <v>408</v>
      </c>
      <c r="G26" s="109">
        <v>0.114</v>
      </c>
      <c r="H26" s="109">
        <v>9.0999999999999998E-2</v>
      </c>
      <c r="I26" s="108"/>
      <c r="J26" s="108"/>
      <c r="L26" s="104"/>
    </row>
    <row r="27" spans="1:17" x14ac:dyDescent="0.25">
      <c r="A27" s="52"/>
      <c r="B27" s="111"/>
      <c r="C27" s="112"/>
      <c r="D27" s="112"/>
      <c r="E27" s="112"/>
      <c r="G27" s="109"/>
      <c r="H27" s="109"/>
      <c r="I27" s="108"/>
      <c r="J27" s="108"/>
      <c r="L27" s="104"/>
    </row>
    <row r="28" spans="1:17" x14ac:dyDescent="0.25">
      <c r="A28" s="201" t="s">
        <v>310</v>
      </c>
      <c r="B28" s="111"/>
      <c r="C28" s="136">
        <v>617</v>
      </c>
      <c r="D28" s="136">
        <v>617.70000000000005</v>
      </c>
      <c r="E28" s="136">
        <v>639.9</v>
      </c>
      <c r="G28" s="137">
        <v>1E-3</v>
      </c>
      <c r="H28" s="137">
        <v>3.5999999999999997E-2</v>
      </c>
      <c r="I28" s="108"/>
      <c r="L28" s="104"/>
      <c r="P28" s="112"/>
    </row>
    <row r="29" spans="1:17" x14ac:dyDescent="0.25">
      <c r="A29" s="113" t="s">
        <v>311</v>
      </c>
      <c r="B29" s="202"/>
      <c r="C29" s="106">
        <v>57.8</v>
      </c>
      <c r="D29" s="106">
        <v>69.099999999999994</v>
      </c>
      <c r="E29" s="106">
        <v>82</v>
      </c>
      <c r="F29" s="53"/>
      <c r="G29" s="107">
        <v>0.19500000000000001</v>
      </c>
      <c r="H29" s="107">
        <v>0.187</v>
      </c>
      <c r="I29" s="108"/>
      <c r="J29" s="108"/>
      <c r="L29" s="104"/>
      <c r="P29" s="29"/>
    </row>
    <row r="30" spans="1:17" x14ac:dyDescent="0.25">
      <c r="A30" s="115"/>
      <c r="B30" s="203" t="s">
        <v>314</v>
      </c>
      <c r="C30" s="136">
        <v>11064.8</v>
      </c>
      <c r="D30" s="136">
        <v>12051.4</v>
      </c>
      <c r="E30" s="136">
        <v>12713.9</v>
      </c>
      <c r="G30" s="137">
        <v>8.8999999999999996E-2</v>
      </c>
      <c r="H30" s="137">
        <v>5.5E-2</v>
      </c>
      <c r="I30" s="108"/>
      <c r="J30" s="108"/>
      <c r="L30" s="104"/>
      <c r="Q30" s="114"/>
    </row>
    <row r="31" spans="1:17" x14ac:dyDescent="0.25">
      <c r="C31" s="87"/>
      <c r="D31" s="87"/>
      <c r="E31" s="87"/>
      <c r="G31" s="109"/>
      <c r="H31" s="109"/>
      <c r="I31" s="108"/>
      <c r="J31" s="108"/>
      <c r="L31" s="104"/>
    </row>
    <row r="32" spans="1:17" x14ac:dyDescent="0.25">
      <c r="A32" s="204"/>
      <c r="C32" s="136"/>
      <c r="D32" s="136"/>
      <c r="E32" s="136"/>
      <c r="F32" s="5"/>
      <c r="G32" s="137"/>
      <c r="H32" s="137"/>
      <c r="I32" s="108"/>
      <c r="J32" s="108"/>
      <c r="L32" s="104"/>
    </row>
    <row r="33" spans="1:33" x14ac:dyDescent="0.25">
      <c r="A33" s="113" t="s">
        <v>157</v>
      </c>
      <c r="B33" s="202"/>
      <c r="C33" s="283"/>
      <c r="D33" s="283"/>
      <c r="E33" s="283"/>
      <c r="F33" s="53"/>
      <c r="G33" s="284"/>
      <c r="H33" s="284"/>
      <c r="I33" s="285"/>
      <c r="J33" s="285"/>
      <c r="K33" s="53"/>
      <c r="L33" s="286"/>
      <c r="M33" s="53"/>
      <c r="N33" s="53"/>
      <c r="O33" s="53"/>
    </row>
    <row r="34" spans="1:33" x14ac:dyDescent="0.25">
      <c r="A34" s="289"/>
      <c r="B34" s="290"/>
      <c r="C34" s="291"/>
      <c r="D34" s="291"/>
      <c r="E34" s="291"/>
      <c r="F34" s="253"/>
      <c r="G34" s="109"/>
      <c r="H34" s="109"/>
      <c r="I34" s="292"/>
      <c r="J34" s="292"/>
      <c r="K34" s="253"/>
      <c r="L34" s="293"/>
      <c r="M34" s="253"/>
      <c r="N34" s="253"/>
      <c r="O34" s="253"/>
    </row>
    <row r="35" spans="1:33" ht="15.6" customHeight="1" x14ac:dyDescent="0.25">
      <c r="A35" s="404" t="s">
        <v>477</v>
      </c>
      <c r="B35" s="404"/>
      <c r="C35" s="404"/>
      <c r="D35" s="404"/>
      <c r="E35" s="404"/>
      <c r="F35" s="404"/>
      <c r="G35" s="404"/>
      <c r="H35" s="404"/>
      <c r="I35" s="404"/>
      <c r="J35" s="404"/>
      <c r="K35" s="404"/>
      <c r="L35" s="404"/>
      <c r="M35" s="404"/>
      <c r="N35" s="404"/>
      <c r="O35" s="404"/>
    </row>
    <row r="36" spans="1:33" x14ac:dyDescent="0.25">
      <c r="A36" s="404"/>
      <c r="B36" s="404"/>
      <c r="C36" s="404"/>
      <c r="D36" s="404"/>
      <c r="E36" s="404"/>
      <c r="F36" s="404"/>
      <c r="G36" s="404"/>
      <c r="H36" s="404"/>
      <c r="I36" s="404"/>
      <c r="J36" s="404"/>
      <c r="K36" s="404"/>
      <c r="L36" s="404"/>
      <c r="M36" s="404"/>
      <c r="N36" s="404"/>
      <c r="O36" s="404"/>
    </row>
    <row r="37" spans="1:33" x14ac:dyDescent="0.25">
      <c r="A37" s="404"/>
      <c r="B37" s="404"/>
      <c r="C37" s="404"/>
      <c r="D37" s="404"/>
      <c r="E37" s="404"/>
      <c r="F37" s="404"/>
      <c r="G37" s="404"/>
      <c r="H37" s="404"/>
      <c r="I37" s="404"/>
      <c r="J37" s="404"/>
      <c r="K37" s="404"/>
      <c r="L37" s="404"/>
      <c r="M37" s="404"/>
      <c r="N37" s="404"/>
      <c r="O37" s="404"/>
    </row>
    <row r="38" spans="1:33" x14ac:dyDescent="0.25">
      <c r="A38" s="205"/>
      <c r="B38" s="205"/>
      <c r="C38" s="205"/>
      <c r="D38" s="205"/>
      <c r="E38" s="205"/>
      <c r="F38" s="205"/>
      <c r="G38" s="205"/>
      <c r="H38" s="205"/>
      <c r="I38" s="205"/>
      <c r="J38" s="205"/>
      <c r="K38" s="205"/>
      <c r="L38" s="205"/>
      <c r="M38" s="205"/>
      <c r="N38" s="205"/>
      <c r="O38" s="205"/>
    </row>
    <row r="39" spans="1:33" x14ac:dyDescent="0.25">
      <c r="A39" s="205"/>
      <c r="B39" s="205"/>
      <c r="C39" s="205"/>
      <c r="D39" s="205"/>
      <c r="E39" s="205"/>
      <c r="F39" s="205"/>
      <c r="G39" s="205"/>
      <c r="H39" s="205"/>
      <c r="I39" s="205"/>
      <c r="J39" s="205"/>
      <c r="K39" s="205"/>
      <c r="L39" s="205"/>
      <c r="M39" s="205"/>
      <c r="N39" s="205"/>
      <c r="O39" s="205"/>
    </row>
    <row r="40" spans="1:33" x14ac:dyDescent="0.25">
      <c r="A40" s="111"/>
      <c r="B40" s="111"/>
      <c r="C40" s="112"/>
      <c r="D40" s="112"/>
      <c r="E40" s="112"/>
      <c r="G40" s="109"/>
      <c r="H40" s="109"/>
      <c r="I40" s="108"/>
      <c r="J40" s="108"/>
      <c r="L40" s="104"/>
      <c r="AG40" s="104"/>
    </row>
    <row r="41" spans="1:33" x14ac:dyDescent="0.25">
      <c r="AG41" s="104"/>
    </row>
    <row r="42" spans="1:33" x14ac:dyDescent="0.25">
      <c r="AG42" s="104"/>
    </row>
    <row r="43" spans="1:33" x14ac:dyDescent="0.25">
      <c r="AG43" s="104"/>
    </row>
    <row r="44" spans="1:33" x14ac:dyDescent="0.25">
      <c r="AG44" s="104"/>
    </row>
    <row r="45" spans="1:33" x14ac:dyDescent="0.25">
      <c r="AG45" s="104"/>
    </row>
    <row r="46" spans="1:33" x14ac:dyDescent="0.25">
      <c r="Q46" s="5"/>
      <c r="R46" s="5"/>
      <c r="AG46" s="104"/>
    </row>
    <row r="47" spans="1:33" x14ac:dyDescent="0.25">
      <c r="AG47" s="104"/>
    </row>
    <row r="48" spans="1:33" x14ac:dyDescent="0.25">
      <c r="AG48" s="104"/>
    </row>
    <row r="49" spans="33:33" x14ac:dyDescent="0.25">
      <c r="AG49" s="104"/>
    </row>
    <row r="50" spans="33:33" x14ac:dyDescent="0.25">
      <c r="AG50" s="104"/>
    </row>
  </sheetData>
  <mergeCells count="3">
    <mergeCell ref="A1:O1"/>
    <mergeCell ref="G5:H5"/>
    <mergeCell ref="A35:O37"/>
  </mergeCells>
  <pageMargins left="0.45" right="0.45" top="0.5" bottom="0.5" header="0.3" footer="0.3"/>
  <pageSetup scale="7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B1268-DD67-4849-B439-4334FB9E9F43}">
  <sheetPr>
    <pageSetUpPr fitToPage="1"/>
  </sheetPr>
  <dimension ref="A1:P41"/>
  <sheetViews>
    <sheetView zoomScaleNormal="100" workbookViewId="0">
      <selection sqref="A1:J1"/>
    </sheetView>
  </sheetViews>
  <sheetFormatPr defaultRowHeight="15.75" x14ac:dyDescent="0.25"/>
  <cols>
    <col min="1" max="1" width="24.875" customWidth="1"/>
    <col min="2" max="2" width="13.75" customWidth="1"/>
    <col min="3" max="3" width="12.375" customWidth="1"/>
    <col min="4" max="4" width="7.5" customWidth="1"/>
    <col min="5" max="5" width="33.125" customWidth="1"/>
    <col min="6" max="6" width="3.5" customWidth="1"/>
    <col min="7" max="7" width="20.5" customWidth="1"/>
    <col min="8" max="10" width="8.125" customWidth="1"/>
  </cols>
  <sheetData>
    <row r="1" spans="1:13" s="1" customFormat="1" ht="26.25" x14ac:dyDescent="0.4">
      <c r="A1" s="367" t="s">
        <v>478</v>
      </c>
      <c r="B1" s="367"/>
      <c r="C1" s="367"/>
      <c r="D1" s="367"/>
      <c r="E1" s="367"/>
      <c r="F1" s="367"/>
      <c r="G1" s="367"/>
      <c r="H1" s="367"/>
      <c r="I1" s="367"/>
      <c r="J1" s="367"/>
    </row>
    <row r="2" spans="1:13" ht="4.5" customHeight="1" x14ac:dyDescent="0.25">
      <c r="A2" s="2"/>
      <c r="B2" s="2"/>
      <c r="C2" s="2"/>
      <c r="D2" s="2"/>
      <c r="E2" s="2"/>
    </row>
    <row r="3" spans="1:13" ht="18.75" x14ac:dyDescent="0.3">
      <c r="A3" s="368" t="s">
        <v>423</v>
      </c>
      <c r="B3" s="368"/>
      <c r="C3" s="368"/>
      <c r="D3" s="368"/>
      <c r="E3" s="368"/>
      <c r="F3" s="368"/>
      <c r="G3" s="368"/>
      <c r="H3" s="368"/>
      <c r="I3" s="368"/>
      <c r="J3" s="368"/>
    </row>
    <row r="5" spans="1:13" x14ac:dyDescent="0.25">
      <c r="G5" s="27" t="s">
        <v>116</v>
      </c>
      <c r="H5" s="28" t="s">
        <v>424</v>
      </c>
      <c r="I5" s="28" t="s">
        <v>479</v>
      </c>
      <c r="J5" s="28" t="s">
        <v>480</v>
      </c>
    </row>
    <row r="6" spans="1:13" x14ac:dyDescent="0.25">
      <c r="G6" t="s">
        <v>119</v>
      </c>
      <c r="H6" s="57">
        <v>400.59</v>
      </c>
      <c r="I6" s="57">
        <v>68.455610030000003</v>
      </c>
      <c r="J6" s="57">
        <v>0</v>
      </c>
      <c r="L6" s="57"/>
    </row>
    <row r="7" spans="1:13" x14ac:dyDescent="0.25">
      <c r="G7" t="s">
        <v>120</v>
      </c>
      <c r="H7" s="57">
        <v>472.53899999999999</v>
      </c>
      <c r="I7" s="57">
        <v>81.928263750000013</v>
      </c>
      <c r="J7" s="57">
        <v>0</v>
      </c>
      <c r="L7" s="57"/>
    </row>
    <row r="8" spans="1:13" x14ac:dyDescent="0.25">
      <c r="G8" t="s">
        <v>121</v>
      </c>
      <c r="H8" s="57">
        <v>552.45031314999994</v>
      </c>
      <c r="I8" s="57">
        <v>96.879041010000009</v>
      </c>
      <c r="J8" s="57">
        <v>0</v>
      </c>
      <c r="L8" s="57"/>
    </row>
    <row r="9" spans="1:13" x14ac:dyDescent="0.25">
      <c r="G9" t="s">
        <v>122</v>
      </c>
      <c r="H9" s="57">
        <v>570.99383551000005</v>
      </c>
      <c r="I9" s="57">
        <v>12.41439913</v>
      </c>
      <c r="J9" s="57">
        <v>0</v>
      </c>
      <c r="L9" s="57"/>
    </row>
    <row r="10" spans="1:13" x14ac:dyDescent="0.25">
      <c r="G10" t="s">
        <v>123</v>
      </c>
      <c r="H10" s="57">
        <v>429.54025361000004</v>
      </c>
      <c r="I10" s="57">
        <v>77.200411039999992</v>
      </c>
      <c r="J10" s="57">
        <v>0</v>
      </c>
      <c r="L10" s="57"/>
    </row>
    <row r="11" spans="1:13" x14ac:dyDescent="0.25">
      <c r="G11" t="s">
        <v>124</v>
      </c>
      <c r="H11" s="57">
        <v>294.46446983999999</v>
      </c>
      <c r="I11" s="57">
        <v>54.028772620000012</v>
      </c>
      <c r="J11" s="57">
        <v>0</v>
      </c>
      <c r="L11" s="57"/>
    </row>
    <row r="12" spans="1:13" x14ac:dyDescent="0.25">
      <c r="G12" t="s">
        <v>125</v>
      </c>
      <c r="H12" s="57">
        <v>296.03317700000002</v>
      </c>
      <c r="I12" s="57">
        <v>50.392303309999996</v>
      </c>
      <c r="J12" s="57">
        <v>0</v>
      </c>
      <c r="L12" s="57"/>
    </row>
    <row r="13" spans="1:13" x14ac:dyDescent="0.25">
      <c r="G13" t="s">
        <v>126</v>
      </c>
      <c r="H13" s="57">
        <v>279.15089147000003</v>
      </c>
      <c r="I13" s="57">
        <v>50.167066290000001</v>
      </c>
      <c r="J13" s="57">
        <v>0</v>
      </c>
      <c r="L13" s="57"/>
    </row>
    <row r="14" spans="1:13" x14ac:dyDescent="0.25">
      <c r="G14" t="s">
        <v>127</v>
      </c>
      <c r="H14" s="57">
        <v>292.15239932999998</v>
      </c>
      <c r="I14" s="57">
        <v>51.202573089999994</v>
      </c>
      <c r="J14" s="57">
        <v>0</v>
      </c>
      <c r="L14" s="57"/>
    </row>
    <row r="15" spans="1:13" x14ac:dyDescent="0.25">
      <c r="G15" t="s">
        <v>128</v>
      </c>
      <c r="H15" s="57">
        <v>338.74488817000002</v>
      </c>
      <c r="I15" s="57">
        <v>58.316542549999994</v>
      </c>
      <c r="J15" s="57">
        <v>0</v>
      </c>
      <c r="M15" s="6"/>
    </row>
    <row r="16" spans="1:13" x14ac:dyDescent="0.25">
      <c r="G16" t="s">
        <v>129</v>
      </c>
      <c r="H16" s="57">
        <v>375.40818440000004</v>
      </c>
      <c r="I16" s="57">
        <v>64.806493000000003</v>
      </c>
      <c r="J16" s="57">
        <v>0</v>
      </c>
    </row>
    <row r="17" spans="1:14" x14ac:dyDescent="0.25">
      <c r="G17" t="s">
        <v>130</v>
      </c>
      <c r="H17" s="57">
        <v>413.77895976000002</v>
      </c>
      <c r="I17" s="57">
        <v>71.84121617000001</v>
      </c>
      <c r="J17" s="57">
        <v>0</v>
      </c>
    </row>
    <row r="18" spans="1:14" x14ac:dyDescent="0.25">
      <c r="G18" t="s">
        <v>131</v>
      </c>
      <c r="H18" s="57">
        <v>481.71995185000003</v>
      </c>
      <c r="I18" s="57">
        <v>82.716999999999999</v>
      </c>
      <c r="J18" s="57">
        <v>0</v>
      </c>
    </row>
    <row r="19" spans="1:14" x14ac:dyDescent="0.25">
      <c r="G19" t="s">
        <v>132</v>
      </c>
      <c r="H19" s="57">
        <v>478.00543053000007</v>
      </c>
      <c r="I19" s="57">
        <v>86.406000000000006</v>
      </c>
      <c r="J19" s="57">
        <v>12.667999999999999</v>
      </c>
    </row>
    <row r="20" spans="1:14" x14ac:dyDescent="0.25">
      <c r="G20" t="s">
        <v>133</v>
      </c>
      <c r="H20" s="57">
        <v>514.4407291</v>
      </c>
      <c r="I20" s="57">
        <v>95.100999999999999</v>
      </c>
      <c r="J20" s="57">
        <v>17.395</v>
      </c>
    </row>
    <row r="21" spans="1:14" x14ac:dyDescent="0.25">
      <c r="G21" t="s">
        <v>134</v>
      </c>
      <c r="H21" s="57">
        <v>533.98096799999996</v>
      </c>
      <c r="I21" s="57">
        <v>97.289000000000001</v>
      </c>
      <c r="J21" s="57">
        <v>25</v>
      </c>
    </row>
    <row r="22" spans="1:14" x14ac:dyDescent="0.25">
      <c r="G22" t="s">
        <v>135</v>
      </c>
      <c r="H22" s="57">
        <v>497.79232431000003</v>
      </c>
      <c r="I22" s="57">
        <v>99.03208798</v>
      </c>
      <c r="J22" s="57">
        <v>40</v>
      </c>
    </row>
    <row r="23" spans="1:14" x14ac:dyDescent="0.25">
      <c r="G23" t="s">
        <v>136</v>
      </c>
      <c r="H23" s="57">
        <v>640.23319997999999</v>
      </c>
      <c r="I23" s="57">
        <v>112.97221526</v>
      </c>
      <c r="J23" s="57">
        <v>36.161999999999999</v>
      </c>
    </row>
    <row r="24" spans="1:14" x14ac:dyDescent="0.25">
      <c r="G24" t="s">
        <v>137</v>
      </c>
      <c r="H24" s="57">
        <v>847.07153079</v>
      </c>
      <c r="I24" s="57">
        <v>154.18882808999999</v>
      </c>
      <c r="J24" s="172">
        <v>40</v>
      </c>
    </row>
    <row r="25" spans="1:14" x14ac:dyDescent="0.25">
      <c r="G25" t="s">
        <v>150</v>
      </c>
      <c r="H25" s="57">
        <v>643.83481498000003</v>
      </c>
      <c r="I25" s="57">
        <v>123.33959849000001</v>
      </c>
      <c r="J25" s="57">
        <v>40</v>
      </c>
      <c r="N25" s="295"/>
    </row>
    <row r="26" spans="1:14" ht="15.75" customHeight="1" x14ac:dyDescent="0.25">
      <c r="H26" s="152"/>
      <c r="I26" s="152"/>
      <c r="J26" s="152"/>
      <c r="K26" s="152"/>
      <c r="N26" s="295"/>
    </row>
    <row r="27" spans="1:14" ht="15.75" customHeight="1" x14ac:dyDescent="0.25">
      <c r="H27" s="28" t="s">
        <v>424</v>
      </c>
      <c r="I27" s="28" t="s">
        <v>479</v>
      </c>
      <c r="J27" s="28" t="s">
        <v>480</v>
      </c>
      <c r="K27" s="247"/>
      <c r="N27" s="295"/>
    </row>
    <row r="28" spans="1:14" ht="15.75" customHeight="1" x14ac:dyDescent="0.25">
      <c r="G28" s="175" t="s">
        <v>605</v>
      </c>
      <c r="H28" s="247">
        <f>(H25/H6)^(1/19)-1</f>
        <v>2.5288340418183175E-2</v>
      </c>
      <c r="I28" s="247">
        <f>(I25/I6)^(1/19)-1</f>
        <v>3.1472257949599181E-2</v>
      </c>
      <c r="J28" s="247">
        <f>(J25/J19)^(1/6)-1</f>
        <v>0.21122638491299872</v>
      </c>
      <c r="K28" s="247"/>
      <c r="N28" s="295"/>
    </row>
    <row r="29" spans="1:14" x14ac:dyDescent="0.25">
      <c r="H29" s="29"/>
    </row>
    <row r="30" spans="1:14" x14ac:dyDescent="0.25">
      <c r="A30" s="370" t="s">
        <v>425</v>
      </c>
      <c r="B30" s="370"/>
      <c r="C30" s="370"/>
      <c r="D30" s="370"/>
      <c r="E30" s="370"/>
      <c r="F30" s="370"/>
      <c r="G30" s="370"/>
      <c r="H30" s="370"/>
      <c r="I30" s="370"/>
      <c r="J30" s="370"/>
    </row>
    <row r="31" spans="1:14" x14ac:dyDescent="0.25">
      <c r="E31" s="44"/>
    </row>
    <row r="32" spans="1:14" x14ac:dyDescent="0.25">
      <c r="A32" s="405" t="s">
        <v>481</v>
      </c>
      <c r="B32" s="405"/>
      <c r="C32" s="405"/>
      <c r="D32" s="5"/>
      <c r="E32" s="405" t="s">
        <v>482</v>
      </c>
      <c r="F32" s="405"/>
      <c r="G32" s="405"/>
      <c r="H32" s="405"/>
      <c r="I32" s="405"/>
      <c r="J32" s="405"/>
      <c r="K32" s="5"/>
      <c r="L32" s="5"/>
      <c r="M32" s="5"/>
    </row>
    <row r="33" spans="1:16" ht="15.75" customHeight="1" x14ac:dyDescent="0.25">
      <c r="F33" s="31"/>
      <c r="G33" s="31"/>
      <c r="H33" s="31"/>
      <c r="I33" s="31"/>
      <c r="J33" s="31"/>
      <c r="K33" s="31"/>
      <c r="L33" s="31"/>
      <c r="M33" s="31"/>
      <c r="N33" s="31"/>
      <c r="O33" s="31"/>
      <c r="P33" s="31"/>
    </row>
    <row r="34" spans="1:16" x14ac:dyDescent="0.25">
      <c r="B34" s="4" t="s">
        <v>483</v>
      </c>
      <c r="E34" s="369" t="s">
        <v>484</v>
      </c>
      <c r="F34" s="369"/>
      <c r="G34" s="369"/>
      <c r="H34" s="369"/>
      <c r="I34" s="369"/>
      <c r="J34" s="369"/>
      <c r="K34" s="31"/>
      <c r="L34" s="31"/>
      <c r="M34" s="31"/>
      <c r="N34" s="31"/>
      <c r="O34" s="31"/>
      <c r="P34" s="31"/>
    </row>
    <row r="35" spans="1:16" x14ac:dyDescent="0.25">
      <c r="A35" t="s">
        <v>485</v>
      </c>
      <c r="B35" s="108">
        <v>0.15</v>
      </c>
      <c r="E35" s="369"/>
      <c r="F35" s="369"/>
      <c r="G35" s="369"/>
      <c r="H35" s="369"/>
      <c r="I35" s="369"/>
      <c r="J35" s="369"/>
    </row>
    <row r="36" spans="1:16" x14ac:dyDescent="0.25">
      <c r="A36" t="s">
        <v>486</v>
      </c>
      <c r="B36" s="108">
        <v>0.1</v>
      </c>
      <c r="E36" s="369"/>
      <c r="F36" s="369"/>
      <c r="G36" s="369"/>
      <c r="H36" s="369"/>
      <c r="I36" s="369"/>
      <c r="J36" s="369"/>
    </row>
    <row r="37" spans="1:16" x14ac:dyDescent="0.25">
      <c r="A37" t="s">
        <v>487</v>
      </c>
      <c r="B37" s="108">
        <v>7.4999999999999997E-2</v>
      </c>
      <c r="E37" s="375"/>
      <c r="F37" s="375"/>
      <c r="G37" s="375"/>
      <c r="H37" s="375"/>
      <c r="I37" s="375"/>
      <c r="J37" s="375"/>
    </row>
    <row r="38" spans="1:16" x14ac:dyDescent="0.25">
      <c r="A38" t="s">
        <v>488</v>
      </c>
      <c r="B38" s="108">
        <v>0.15</v>
      </c>
      <c r="E38" s="31"/>
      <c r="F38" s="31"/>
      <c r="G38" s="31"/>
      <c r="H38" s="31"/>
      <c r="I38" s="31"/>
    </row>
    <row r="39" spans="1:16" x14ac:dyDescent="0.25">
      <c r="A39" t="s">
        <v>489</v>
      </c>
      <c r="B39" s="108">
        <v>2.1000000000000001E-2</v>
      </c>
      <c r="E39" s="5" t="s">
        <v>116</v>
      </c>
      <c r="F39" s="5" t="s">
        <v>490</v>
      </c>
    </row>
    <row r="40" spans="1:16" x14ac:dyDescent="0.25">
      <c r="A40" t="s">
        <v>491</v>
      </c>
      <c r="B40" s="108">
        <v>0.15</v>
      </c>
      <c r="E40" t="s">
        <v>492</v>
      </c>
      <c r="F40" t="s">
        <v>493</v>
      </c>
    </row>
    <row r="41" spans="1:16" x14ac:dyDescent="0.25">
      <c r="B41" s="108"/>
      <c r="E41" t="s">
        <v>494</v>
      </c>
      <c r="F41" t="s">
        <v>495</v>
      </c>
    </row>
  </sheetData>
  <mergeCells count="6">
    <mergeCell ref="E34:J37"/>
    <mergeCell ref="A1:J1"/>
    <mergeCell ref="A3:J3"/>
    <mergeCell ref="A30:J30"/>
    <mergeCell ref="A32:C32"/>
    <mergeCell ref="E32:J32"/>
  </mergeCells>
  <pageMargins left="0.45" right="0.45" top="0.5" bottom="0.5" header="0.3" footer="0.3"/>
  <pageSetup scale="7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E7AD-2830-4831-B8D3-16099A9324C9}">
  <sheetPr>
    <pageSetUpPr fitToPage="1"/>
  </sheetPr>
  <dimension ref="A1:N39"/>
  <sheetViews>
    <sheetView workbookViewId="0">
      <selection sqref="A1:N1"/>
    </sheetView>
  </sheetViews>
  <sheetFormatPr defaultRowHeight="15.75" x14ac:dyDescent="0.25"/>
  <cols>
    <col min="1" max="1" width="15" customWidth="1"/>
    <col min="2" max="3" width="10.5" customWidth="1"/>
    <col min="4" max="4" width="8.75" bestFit="1" customWidth="1"/>
    <col min="5" max="5" width="2.875" customWidth="1"/>
    <col min="6" max="6" width="15" customWidth="1"/>
    <col min="7" max="8" width="10.5" customWidth="1"/>
    <col min="9" max="9" width="8.75" bestFit="1" customWidth="1"/>
    <col min="10" max="10" width="2.875" customWidth="1"/>
    <col min="11" max="11" width="15" customWidth="1"/>
    <col min="12" max="13" width="10.5" customWidth="1"/>
    <col min="14" max="14" width="8.75" bestFit="1" customWidth="1"/>
  </cols>
  <sheetData>
    <row r="1" spans="1:14" s="1" customFormat="1" ht="26.25" x14ac:dyDescent="0.4">
      <c r="A1" s="367" t="s">
        <v>478</v>
      </c>
      <c r="B1" s="367"/>
      <c r="C1" s="367"/>
      <c r="D1" s="367"/>
      <c r="E1" s="367"/>
      <c r="F1" s="367"/>
      <c r="G1" s="367"/>
      <c r="H1" s="367"/>
      <c r="I1" s="367"/>
      <c r="J1" s="367"/>
      <c r="K1" s="367"/>
      <c r="L1" s="367"/>
      <c r="M1" s="367"/>
      <c r="N1" s="367"/>
    </row>
    <row r="2" spans="1:14" ht="4.5" customHeight="1" x14ac:dyDescent="0.25">
      <c r="A2" s="2"/>
      <c r="B2" s="2"/>
      <c r="C2" s="2"/>
      <c r="D2" s="2"/>
      <c r="E2" s="2"/>
      <c r="F2" s="2"/>
      <c r="G2" s="2"/>
      <c r="H2" s="2"/>
      <c r="I2" s="2"/>
      <c r="J2" s="2"/>
    </row>
    <row r="3" spans="1:14" ht="18.75" x14ac:dyDescent="0.3">
      <c r="A3" s="368" t="s">
        <v>496</v>
      </c>
      <c r="B3" s="368"/>
      <c r="C3" s="368"/>
      <c r="D3" s="368"/>
      <c r="E3" s="368"/>
      <c r="F3" s="368"/>
      <c r="G3" s="368"/>
      <c r="H3" s="368"/>
      <c r="I3" s="368"/>
      <c r="J3" s="368"/>
      <c r="K3" s="368"/>
      <c r="L3" s="368"/>
      <c r="M3" s="368"/>
      <c r="N3" s="368"/>
    </row>
    <row r="5" spans="1:14" x14ac:dyDescent="0.25">
      <c r="A5" s="46" t="s">
        <v>324</v>
      </c>
      <c r="B5" s="4" t="s">
        <v>137</v>
      </c>
      <c r="C5" s="4" t="s">
        <v>150</v>
      </c>
      <c r="D5" s="4" t="s">
        <v>239</v>
      </c>
      <c r="F5" s="46" t="s">
        <v>324</v>
      </c>
      <c r="G5" s="4" t="s">
        <v>137</v>
      </c>
      <c r="H5" s="4" t="s">
        <v>150</v>
      </c>
      <c r="I5" s="4" t="s">
        <v>239</v>
      </c>
      <c r="K5" s="46" t="s">
        <v>324</v>
      </c>
      <c r="L5" s="4" t="s">
        <v>137</v>
      </c>
      <c r="M5" s="4" t="s">
        <v>150</v>
      </c>
      <c r="N5" s="4" t="s">
        <v>239</v>
      </c>
    </row>
    <row r="6" spans="1:14" x14ac:dyDescent="0.25">
      <c r="A6" t="s">
        <v>325</v>
      </c>
      <c r="B6" s="29">
        <v>7889.5292900000004</v>
      </c>
      <c r="C6" s="29">
        <v>6698.6468599999998</v>
      </c>
      <c r="D6" s="148">
        <v>-0.1509446744192264</v>
      </c>
      <c r="F6" t="s">
        <v>392</v>
      </c>
      <c r="G6" s="29">
        <v>874.88722999999993</v>
      </c>
      <c r="H6" s="29">
        <v>1559.5980099999999</v>
      </c>
      <c r="I6" s="148">
        <v>0.7826274707427151</v>
      </c>
      <c r="K6" t="s">
        <v>390</v>
      </c>
      <c r="L6" s="29">
        <v>1028.2859100000001</v>
      </c>
      <c r="M6" s="29">
        <v>957.40833999999995</v>
      </c>
      <c r="N6" s="148">
        <v>-6.8927882129591861E-2</v>
      </c>
    </row>
    <row r="7" spans="1:14" x14ac:dyDescent="0.25">
      <c r="A7" t="s">
        <v>328</v>
      </c>
      <c r="B7" s="29">
        <v>84628.671000000002</v>
      </c>
      <c r="C7" s="29">
        <v>74429.669989999995</v>
      </c>
      <c r="D7" s="148">
        <v>-0.12051472496832671</v>
      </c>
      <c r="F7" t="s">
        <v>326</v>
      </c>
      <c r="G7" s="29">
        <v>11355.158569999998</v>
      </c>
      <c r="H7" s="29">
        <v>9377.92497</v>
      </c>
      <c r="I7" s="148">
        <v>-0.17412646312344698</v>
      </c>
      <c r="K7" t="s">
        <v>393</v>
      </c>
      <c r="L7" s="29">
        <v>29217.902109999999</v>
      </c>
      <c r="M7" s="29">
        <v>22171.156719999999</v>
      </c>
      <c r="N7" s="148">
        <v>-0.24117903343882482</v>
      </c>
    </row>
    <row r="8" spans="1:14" x14ac:dyDescent="0.25">
      <c r="A8" t="s">
        <v>331</v>
      </c>
      <c r="B8" s="29">
        <v>1707.78459</v>
      </c>
      <c r="C8" s="29">
        <v>1519.1993799999998</v>
      </c>
      <c r="D8" s="148">
        <v>-0.11042681325517768</v>
      </c>
      <c r="F8" t="s">
        <v>329</v>
      </c>
      <c r="G8" s="29">
        <v>3389.5186600000002</v>
      </c>
      <c r="H8" s="29">
        <v>3058.0892400000002</v>
      </c>
      <c r="I8" s="148">
        <v>-9.7780674262462952E-2</v>
      </c>
      <c r="K8" t="s">
        <v>327</v>
      </c>
      <c r="L8" s="29">
        <v>3074.3406</v>
      </c>
      <c r="M8" s="29">
        <v>2819.1549300000001</v>
      </c>
      <c r="N8" s="148">
        <v>-8.3005009269304722E-2</v>
      </c>
    </row>
    <row r="9" spans="1:14" x14ac:dyDescent="0.25">
      <c r="A9" t="s">
        <v>334</v>
      </c>
      <c r="B9" s="29">
        <v>8603.8549899999998</v>
      </c>
      <c r="C9" s="29">
        <v>6485.3371799999995</v>
      </c>
      <c r="D9" s="148">
        <v>-0.24622890697975378</v>
      </c>
      <c r="F9" t="s">
        <v>332</v>
      </c>
      <c r="G9" s="29">
        <v>296.83057000000002</v>
      </c>
      <c r="H9" s="29">
        <v>167.33595000000003</v>
      </c>
      <c r="I9" s="148">
        <v>-0.43625769407780335</v>
      </c>
      <c r="K9" t="s">
        <v>330</v>
      </c>
      <c r="L9" s="29">
        <v>1951.58224</v>
      </c>
      <c r="M9" s="29">
        <v>1961.77998</v>
      </c>
      <c r="N9" s="148">
        <v>5.2253703641000886E-3</v>
      </c>
    </row>
    <row r="10" spans="1:14" x14ac:dyDescent="0.25">
      <c r="A10" t="s">
        <v>337</v>
      </c>
      <c r="B10" s="29">
        <v>1459.16355</v>
      </c>
      <c r="C10" s="29">
        <v>1576.1521</v>
      </c>
      <c r="D10" s="148">
        <v>8.0175077015869831E-2</v>
      </c>
      <c r="F10" t="s">
        <v>335</v>
      </c>
      <c r="G10" s="29">
        <v>10861.969509999999</v>
      </c>
      <c r="H10" s="29">
        <v>7306.7533999999996</v>
      </c>
      <c r="I10" s="148">
        <v>-0.32730860703732539</v>
      </c>
      <c r="K10" t="s">
        <v>333</v>
      </c>
      <c r="L10" s="29">
        <v>163883.79082000002</v>
      </c>
      <c r="M10" s="29">
        <v>107692.86401</v>
      </c>
      <c r="N10" s="148">
        <v>-0.34287055802679539</v>
      </c>
    </row>
    <row r="11" spans="1:14" x14ac:dyDescent="0.25">
      <c r="A11" t="s">
        <v>340</v>
      </c>
      <c r="B11" s="29">
        <v>27431.20693</v>
      </c>
      <c r="C11" s="29">
        <v>21630.637910000001</v>
      </c>
      <c r="D11" s="148">
        <v>-0.21145876062989544</v>
      </c>
      <c r="F11" t="s">
        <v>338</v>
      </c>
      <c r="G11" s="29">
        <v>807.45845999999995</v>
      </c>
      <c r="H11" s="29">
        <v>434.70355000000006</v>
      </c>
      <c r="I11" s="148">
        <v>-0.46163973562181748</v>
      </c>
      <c r="K11" t="s">
        <v>336</v>
      </c>
      <c r="L11" s="29">
        <v>7788.8193300000003</v>
      </c>
      <c r="M11" s="29">
        <v>6095.3908099999999</v>
      </c>
      <c r="N11" s="148">
        <v>-0.21741787147089986</v>
      </c>
    </row>
    <row r="12" spans="1:14" x14ac:dyDescent="0.25">
      <c r="A12" t="s">
        <v>343</v>
      </c>
      <c r="B12" s="29">
        <v>3464.1568299999994</v>
      </c>
      <c r="C12" s="29">
        <v>4918.6369499999992</v>
      </c>
      <c r="D12" s="148">
        <v>0.41986555210319387</v>
      </c>
      <c r="F12" t="s">
        <v>341</v>
      </c>
      <c r="G12" s="29">
        <v>1229.0031100000001</v>
      </c>
      <c r="H12" s="29">
        <v>1849.85376</v>
      </c>
      <c r="I12" s="148">
        <v>0.50516605283447968</v>
      </c>
      <c r="K12" t="s">
        <v>339</v>
      </c>
      <c r="L12" s="29">
        <v>703.45462999999995</v>
      </c>
      <c r="M12" s="29">
        <v>987.47852999999998</v>
      </c>
      <c r="N12" s="148">
        <v>0.40375581862329918</v>
      </c>
    </row>
    <row r="13" spans="1:14" x14ac:dyDescent="0.25">
      <c r="A13" t="s">
        <v>346</v>
      </c>
      <c r="B13" s="29">
        <v>2081.1798699999999</v>
      </c>
      <c r="C13" s="29">
        <v>2196.3325399999999</v>
      </c>
      <c r="D13" s="148">
        <v>5.5330474631200402E-2</v>
      </c>
      <c r="F13" t="s">
        <v>344</v>
      </c>
      <c r="G13" s="29">
        <v>1503.14275</v>
      </c>
      <c r="H13" s="29">
        <v>1576.23488</v>
      </c>
      <c r="I13" s="148">
        <v>4.8626206659347554E-2</v>
      </c>
      <c r="K13" t="s">
        <v>342</v>
      </c>
      <c r="L13" s="29">
        <v>6979.663880000001</v>
      </c>
      <c r="M13" s="29">
        <v>5477.0925200000001</v>
      </c>
      <c r="N13" s="148">
        <v>-0.21527846982797696</v>
      </c>
    </row>
    <row r="14" spans="1:14" x14ac:dyDescent="0.25">
      <c r="A14" t="s">
        <v>349</v>
      </c>
      <c r="B14" s="29">
        <v>72746.805980000005</v>
      </c>
      <c r="C14" s="29">
        <v>56285.030349999994</v>
      </c>
      <c r="D14" s="148">
        <v>-0.2262886378066658</v>
      </c>
      <c r="F14" t="s">
        <v>347</v>
      </c>
      <c r="G14" s="29">
        <v>2196.3741800000003</v>
      </c>
      <c r="H14" s="29">
        <v>1904.8510200000001</v>
      </c>
      <c r="I14" s="148">
        <v>-0.13272927839645254</v>
      </c>
      <c r="K14" t="s">
        <v>345</v>
      </c>
      <c r="L14" s="29">
        <v>2049.2575900000002</v>
      </c>
      <c r="M14" s="29">
        <v>1625.0676799999999</v>
      </c>
      <c r="N14" s="148">
        <v>-0.20699687148651735</v>
      </c>
    </row>
    <row r="15" spans="1:14" x14ac:dyDescent="0.25">
      <c r="A15" t="s">
        <v>352</v>
      </c>
      <c r="B15" s="29">
        <v>16347.90036</v>
      </c>
      <c r="C15" s="29">
        <v>14660.60485</v>
      </c>
      <c r="D15" s="148">
        <v>-0.10321175642399132</v>
      </c>
      <c r="F15" t="s">
        <v>350</v>
      </c>
      <c r="G15" s="29">
        <v>1465.2462399999999</v>
      </c>
      <c r="H15" s="29">
        <v>1853.0895399999999</v>
      </c>
      <c r="I15" s="148">
        <v>0.26469496348954974</v>
      </c>
      <c r="K15" t="s">
        <v>348</v>
      </c>
      <c r="L15" s="29">
        <v>3949.42931</v>
      </c>
      <c r="M15" s="29">
        <v>2379.36879</v>
      </c>
      <c r="N15" s="148">
        <v>-0.39754111208538129</v>
      </c>
    </row>
    <row r="16" spans="1:14" x14ac:dyDescent="0.25">
      <c r="A16" t="s">
        <v>355</v>
      </c>
      <c r="B16" s="29">
        <v>3194.4713299999999</v>
      </c>
      <c r="C16" s="29">
        <v>2833.94587</v>
      </c>
      <c r="D16" s="148">
        <v>-0.11285919413776672</v>
      </c>
      <c r="F16" t="s">
        <v>353</v>
      </c>
      <c r="G16" s="29">
        <v>894.25164000000007</v>
      </c>
      <c r="H16" s="29">
        <v>982.95416</v>
      </c>
      <c r="I16" s="148">
        <v>9.9191900839007613E-2</v>
      </c>
      <c r="K16" t="s">
        <v>351</v>
      </c>
      <c r="L16" s="29">
        <v>502.88203999999996</v>
      </c>
      <c r="M16" s="29">
        <v>411.96749999999997</v>
      </c>
      <c r="N16" s="148">
        <v>-0.1807870092159187</v>
      </c>
    </row>
    <row r="17" spans="1:14" x14ac:dyDescent="0.25">
      <c r="A17" t="s">
        <v>358</v>
      </c>
      <c r="B17" s="29">
        <v>180.47198</v>
      </c>
      <c r="C17" s="29">
        <v>312.94648000000001</v>
      </c>
      <c r="D17" s="148">
        <v>0.73404469768658831</v>
      </c>
      <c r="F17" t="s">
        <v>356</v>
      </c>
      <c r="G17" s="29">
        <v>13265.36544</v>
      </c>
      <c r="H17" s="29">
        <v>11494.95175</v>
      </c>
      <c r="I17" s="148">
        <v>-0.13346135830239136</v>
      </c>
      <c r="K17" t="s">
        <v>354</v>
      </c>
      <c r="L17" s="29">
        <v>1868.5673100000001</v>
      </c>
      <c r="M17" s="29">
        <v>2015.7786999999998</v>
      </c>
      <c r="N17" s="148">
        <v>7.8783027623446814E-2</v>
      </c>
    </row>
    <row r="18" spans="1:14" x14ac:dyDescent="0.25">
      <c r="A18" t="s">
        <v>361</v>
      </c>
      <c r="B18" s="29">
        <v>6081.4117200000001</v>
      </c>
      <c r="C18" s="29">
        <v>4228.2660400000004</v>
      </c>
      <c r="D18" s="148">
        <v>-0.30472294350759721</v>
      </c>
      <c r="F18" t="s">
        <v>359</v>
      </c>
      <c r="G18" s="29">
        <v>40506.810970000006</v>
      </c>
      <c r="H18" s="29">
        <v>33264.087420000003</v>
      </c>
      <c r="I18" s="148">
        <v>-0.17880261063661812</v>
      </c>
      <c r="K18" t="s">
        <v>357</v>
      </c>
      <c r="L18" s="29">
        <v>1805.4858800000002</v>
      </c>
      <c r="M18" s="29">
        <v>1600.0670799999998</v>
      </c>
      <c r="N18" s="148">
        <v>-0.11377480282482207</v>
      </c>
    </row>
    <row r="19" spans="1:14" x14ac:dyDescent="0.25">
      <c r="A19" t="s">
        <v>364</v>
      </c>
      <c r="B19" s="29">
        <v>9778.139360000001</v>
      </c>
      <c r="C19" s="29">
        <v>9027.2762300000013</v>
      </c>
      <c r="D19" s="148">
        <v>-7.6789980420160386E-2</v>
      </c>
      <c r="F19" t="s">
        <v>362</v>
      </c>
      <c r="G19" s="29">
        <v>2925.0959800000001</v>
      </c>
      <c r="H19" s="29">
        <v>2482.0250699999997</v>
      </c>
      <c r="I19" s="148">
        <v>-0.15147226382636522</v>
      </c>
      <c r="K19" t="s">
        <v>360</v>
      </c>
      <c r="L19" s="29">
        <v>2546.7722100000001</v>
      </c>
      <c r="M19" s="29">
        <v>2087.1491900000001</v>
      </c>
      <c r="N19" s="148">
        <v>-0.18047276399329015</v>
      </c>
    </row>
    <row r="20" spans="1:14" x14ac:dyDescent="0.25">
      <c r="A20" t="s">
        <v>367</v>
      </c>
      <c r="B20" s="29">
        <v>75000.484380000009</v>
      </c>
      <c r="C20" s="29">
        <v>51432.401880000005</v>
      </c>
      <c r="D20" s="148">
        <v>-0.31423907051838695</v>
      </c>
      <c r="F20" t="s">
        <v>365</v>
      </c>
      <c r="G20" s="29">
        <v>10984.605720000001</v>
      </c>
      <c r="H20" s="29">
        <v>7561.5951899999991</v>
      </c>
      <c r="I20" s="148">
        <v>-0.31161887984451042</v>
      </c>
      <c r="K20" t="s">
        <v>363</v>
      </c>
      <c r="L20" s="29">
        <v>2114.6310700000004</v>
      </c>
      <c r="M20" s="29">
        <v>1127.7076599999998</v>
      </c>
      <c r="N20" s="148">
        <v>-0.46671186477932547</v>
      </c>
    </row>
    <row r="21" spans="1:14" x14ac:dyDescent="0.25">
      <c r="A21" t="s">
        <v>370</v>
      </c>
      <c r="B21" s="29">
        <v>1279.0513800000001</v>
      </c>
      <c r="C21" s="29">
        <v>942.87195999999994</v>
      </c>
      <c r="D21" s="148">
        <v>-0.2628349613289187</v>
      </c>
      <c r="F21" t="s">
        <v>368</v>
      </c>
      <c r="G21" s="29">
        <v>31210.24065</v>
      </c>
      <c r="H21" s="29">
        <v>28089.247879999999</v>
      </c>
      <c r="I21" s="148">
        <v>-9.9998997284245578E-2</v>
      </c>
      <c r="K21" t="s">
        <v>366</v>
      </c>
      <c r="L21" s="29">
        <v>2063.6410700000001</v>
      </c>
      <c r="M21" s="29">
        <v>986.38897999999995</v>
      </c>
      <c r="N21" s="148">
        <v>-0.52201524076083639</v>
      </c>
    </row>
    <row r="22" spans="1:14" x14ac:dyDescent="0.25">
      <c r="A22" t="s">
        <v>373</v>
      </c>
      <c r="B22" s="29">
        <v>2893.8202700000002</v>
      </c>
      <c r="C22" s="29">
        <v>2175.2489700000001</v>
      </c>
      <c r="D22" s="148">
        <v>-0.24831234594952922</v>
      </c>
      <c r="F22" t="s">
        <v>371</v>
      </c>
      <c r="G22" s="29">
        <v>17194.431649999999</v>
      </c>
      <c r="H22" s="29">
        <v>14719.887639999999</v>
      </c>
      <c r="I22" s="148">
        <v>-0.14391542915581043</v>
      </c>
      <c r="K22" t="s">
        <v>369</v>
      </c>
      <c r="L22" s="29">
        <v>14868.647449999999</v>
      </c>
      <c r="M22" s="29">
        <v>13476.0486</v>
      </c>
      <c r="N22" s="148">
        <v>-9.3660089438733621E-2</v>
      </c>
    </row>
    <row r="23" spans="1:14" x14ac:dyDescent="0.25">
      <c r="A23" t="s">
        <v>376</v>
      </c>
      <c r="B23" s="29">
        <v>1461.0873100000001</v>
      </c>
      <c r="C23" s="29">
        <v>1408.73927</v>
      </c>
      <c r="D23" s="148">
        <v>-3.5828139524393024E-2</v>
      </c>
      <c r="F23" t="s">
        <v>374</v>
      </c>
      <c r="G23" s="29">
        <v>5018.583779999999</v>
      </c>
      <c r="H23" s="29">
        <v>5403.2528800000009</v>
      </c>
      <c r="I23" s="148">
        <v>7.6648934612386199E-2</v>
      </c>
      <c r="K23" t="s">
        <v>372</v>
      </c>
      <c r="L23" s="29">
        <v>4907.4396500000003</v>
      </c>
      <c r="M23" s="29">
        <v>3929.3596700000003</v>
      </c>
      <c r="N23" s="148">
        <v>-0.19930555437395953</v>
      </c>
    </row>
    <row r="24" spans="1:14" x14ac:dyDescent="0.25">
      <c r="A24" t="s">
        <v>379</v>
      </c>
      <c r="B24" s="29">
        <v>3052.5766400000002</v>
      </c>
      <c r="C24" s="29">
        <v>2775.0465800000002</v>
      </c>
      <c r="D24" s="148">
        <v>-9.0916655904174123E-2</v>
      </c>
      <c r="F24" t="s">
        <v>377</v>
      </c>
      <c r="G24" s="29">
        <v>1115.0711600000002</v>
      </c>
      <c r="H24" s="29">
        <v>1499.3634399999999</v>
      </c>
      <c r="I24" s="148">
        <v>0.34463475855657461</v>
      </c>
      <c r="K24" t="s">
        <v>375</v>
      </c>
      <c r="L24" s="29">
        <v>16732.533500000001</v>
      </c>
      <c r="M24" s="29">
        <v>13616.344070000001</v>
      </c>
      <c r="N24" s="148">
        <v>-0.18623536178786076</v>
      </c>
    </row>
    <row r="25" spans="1:14" x14ac:dyDescent="0.25">
      <c r="A25" t="s">
        <v>382</v>
      </c>
      <c r="B25" s="29">
        <v>2979.5606899999998</v>
      </c>
      <c r="C25" s="29">
        <v>2985.1201800000003</v>
      </c>
      <c r="D25" s="148">
        <v>1.8658757375405403E-3</v>
      </c>
      <c r="F25" t="s">
        <v>380</v>
      </c>
      <c r="G25" s="29">
        <v>4106.5162700000001</v>
      </c>
      <c r="H25" s="29">
        <v>3631.1649700000003</v>
      </c>
      <c r="I25" s="148">
        <v>-0.11575536750521624</v>
      </c>
      <c r="K25" t="s">
        <v>378</v>
      </c>
      <c r="L25" s="29">
        <v>1236.9705100000001</v>
      </c>
      <c r="M25" s="29">
        <v>996.71463000000006</v>
      </c>
      <c r="N25" s="148">
        <v>-0.1942292706719419</v>
      </c>
    </row>
    <row r="26" spans="1:14" x14ac:dyDescent="0.25">
      <c r="A26" t="s">
        <v>384</v>
      </c>
      <c r="B26" s="29">
        <v>28475.128230000002</v>
      </c>
      <c r="C26" s="29">
        <v>18312.7088</v>
      </c>
      <c r="D26" s="148">
        <v>-0.35688757388257775</v>
      </c>
      <c r="F26" t="s">
        <v>383</v>
      </c>
      <c r="G26" s="29">
        <v>1540.8620600000002</v>
      </c>
      <c r="H26" s="29">
        <v>1451.06503</v>
      </c>
      <c r="I26" s="148">
        <v>-5.8277137409691405E-2</v>
      </c>
      <c r="K26" t="s">
        <v>381</v>
      </c>
      <c r="L26" s="29">
        <v>33152.483979999997</v>
      </c>
      <c r="M26" s="29">
        <v>27811.32833</v>
      </c>
      <c r="N26" s="148">
        <v>-0.16110876196251758</v>
      </c>
    </row>
    <row r="27" spans="1:14" x14ac:dyDescent="0.25">
      <c r="A27" t="s">
        <v>386</v>
      </c>
      <c r="B27" s="29">
        <v>20536.107640000002</v>
      </c>
      <c r="C27" s="29">
        <v>16910.896619999996</v>
      </c>
      <c r="D27" s="148">
        <v>-0.17652863354391757</v>
      </c>
      <c r="F27" t="s">
        <v>385</v>
      </c>
      <c r="G27" s="29">
        <v>17997.627250000001</v>
      </c>
      <c r="H27" s="29">
        <v>14509.444170000001</v>
      </c>
      <c r="I27" s="148">
        <v>-0.19381349727642572</v>
      </c>
      <c r="L27" s="29"/>
      <c r="M27" s="29"/>
      <c r="N27" s="148"/>
    </row>
    <row r="28" spans="1:14" x14ac:dyDescent="0.25">
      <c r="A28" t="s">
        <v>389</v>
      </c>
      <c r="B28" s="29">
        <v>54368.662349999991</v>
      </c>
      <c r="C28" s="29">
        <v>40090.217760000007</v>
      </c>
      <c r="D28" s="148">
        <v>-0.2626226942660837</v>
      </c>
      <c r="F28" t="s">
        <v>387</v>
      </c>
      <c r="G28" s="29">
        <v>110594.17431999999</v>
      </c>
      <c r="H28" s="29">
        <v>84735.053680000012</v>
      </c>
      <c r="I28" s="148">
        <v>-0.23381991681747727</v>
      </c>
      <c r="K28" s="5" t="s">
        <v>71</v>
      </c>
      <c r="L28" s="65">
        <v>1029401.0339300004</v>
      </c>
      <c r="M28" s="65">
        <v>802974.07906999986</v>
      </c>
      <c r="N28" s="149">
        <v>-0.21995990619472958</v>
      </c>
    </row>
    <row r="29" spans="1:14" x14ac:dyDescent="0.25">
      <c r="G29" s="61"/>
      <c r="H29" s="61"/>
      <c r="I29" s="87"/>
    </row>
    <row r="30" spans="1:14" x14ac:dyDescent="0.25">
      <c r="A30" s="370" t="s">
        <v>111</v>
      </c>
      <c r="B30" s="370"/>
      <c r="C30" s="370"/>
      <c r="D30" s="370"/>
      <c r="E30" s="370"/>
      <c r="F30" s="370"/>
      <c r="G30" s="370"/>
      <c r="H30" s="370"/>
      <c r="I30" s="370"/>
      <c r="J30" s="370"/>
      <c r="K30" s="370"/>
      <c r="L30" s="370"/>
      <c r="M30" s="370"/>
      <c r="N30" s="370"/>
    </row>
    <row r="32" spans="1:14" ht="15.75" customHeight="1" x14ac:dyDescent="0.25">
      <c r="A32" s="369" t="s">
        <v>497</v>
      </c>
      <c r="B32" s="369"/>
      <c r="C32" s="369"/>
      <c r="D32" s="369"/>
      <c r="E32" s="369"/>
      <c r="F32" s="369"/>
      <c r="G32" s="369"/>
      <c r="H32" s="369"/>
      <c r="I32" s="369"/>
      <c r="J32" s="369"/>
      <c r="K32" s="369"/>
      <c r="L32" s="369"/>
      <c r="M32" s="369"/>
      <c r="N32" s="369"/>
    </row>
    <row r="33" spans="1:14" ht="15.75" customHeight="1" x14ac:dyDescent="0.25">
      <c r="A33" s="369"/>
      <c r="B33" s="369"/>
      <c r="C33" s="369"/>
      <c r="D33" s="369"/>
      <c r="E33" s="369"/>
      <c r="F33" s="369"/>
      <c r="G33" s="369"/>
      <c r="H33" s="369"/>
      <c r="I33" s="369"/>
      <c r="J33" s="369"/>
      <c r="K33" s="369"/>
      <c r="L33" s="369"/>
      <c r="M33" s="369"/>
      <c r="N33" s="369"/>
    </row>
    <row r="34" spans="1:14" x14ac:dyDescent="0.25">
      <c r="A34" s="31"/>
      <c r="B34" s="31"/>
      <c r="C34" s="31"/>
      <c r="D34" s="31"/>
      <c r="E34" s="31"/>
      <c r="F34" s="31"/>
      <c r="G34" s="31"/>
      <c r="H34" s="31"/>
      <c r="I34" s="31"/>
      <c r="J34" s="31"/>
      <c r="K34" s="31"/>
      <c r="L34" s="31"/>
      <c r="M34" s="31"/>
      <c r="N34" s="31"/>
    </row>
    <row r="35" spans="1:14" x14ac:dyDescent="0.25">
      <c r="G35" s="61"/>
      <c r="H35" s="61"/>
      <c r="I35" s="87"/>
      <c r="K35" s="77"/>
      <c r="L35" s="77"/>
    </row>
    <row r="36" spans="1:14" x14ac:dyDescent="0.25">
      <c r="G36" s="61"/>
      <c r="H36" s="61"/>
      <c r="I36" s="87"/>
      <c r="K36" s="77"/>
      <c r="L36" s="77"/>
    </row>
    <row r="37" spans="1:14" x14ac:dyDescent="0.25">
      <c r="G37" s="61"/>
      <c r="H37" s="61"/>
      <c r="I37" s="87"/>
      <c r="K37" s="77"/>
      <c r="L37" s="77"/>
    </row>
    <row r="38" spans="1:14" x14ac:dyDescent="0.25">
      <c r="F38" s="5"/>
      <c r="G38" s="64"/>
      <c r="H38" s="64"/>
      <c r="I38" s="206"/>
      <c r="K38" s="77"/>
      <c r="L38" s="77"/>
    </row>
    <row r="39" spans="1:14" x14ac:dyDescent="0.25">
      <c r="L39" s="77"/>
    </row>
  </sheetData>
  <mergeCells count="4">
    <mergeCell ref="A1:N1"/>
    <mergeCell ref="A3:N3"/>
    <mergeCell ref="A30:N30"/>
    <mergeCell ref="A32:N33"/>
  </mergeCells>
  <pageMargins left="0.45" right="0.45" top="0.5" bottom="0.5" header="0.3" footer="0.3"/>
  <pageSetup scale="7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4F04E-081C-4ADB-B537-7245D7D82841}">
  <sheetPr>
    <pageSetUpPr fitToPage="1"/>
  </sheetPr>
  <dimension ref="A1:S40"/>
  <sheetViews>
    <sheetView zoomScaleNormal="100" workbookViewId="0">
      <selection sqref="A1:I1"/>
    </sheetView>
  </sheetViews>
  <sheetFormatPr defaultRowHeight="15.75" x14ac:dyDescent="0.25"/>
  <cols>
    <col min="1" max="1" width="14.75" customWidth="1"/>
    <col min="3" max="3" width="11.625" customWidth="1"/>
    <col min="4" max="4" width="30.75" customWidth="1"/>
    <col min="5" max="5" width="6.25" customWidth="1"/>
    <col min="6" max="6" width="34.5" customWidth="1"/>
    <col min="7" max="7" width="3.75" customWidth="1"/>
    <col min="8" max="8" width="20.625" customWidth="1"/>
    <col min="9" max="9" width="8.75" customWidth="1"/>
  </cols>
  <sheetData>
    <row r="1" spans="1:14" s="1" customFormat="1" ht="26.25" x14ac:dyDescent="0.4">
      <c r="A1" s="367" t="s">
        <v>498</v>
      </c>
      <c r="B1" s="367"/>
      <c r="C1" s="367"/>
      <c r="D1" s="367"/>
      <c r="E1" s="367"/>
      <c r="F1" s="367"/>
      <c r="G1" s="367"/>
      <c r="H1" s="367"/>
      <c r="I1" s="367"/>
    </row>
    <row r="2" spans="1:14" ht="4.5" customHeight="1" x14ac:dyDescent="0.25">
      <c r="A2" s="2"/>
      <c r="B2" s="2"/>
      <c r="C2" s="2"/>
      <c r="D2" s="2"/>
      <c r="E2" s="2"/>
      <c r="F2" s="2"/>
    </row>
    <row r="3" spans="1:14" ht="18.75" x14ac:dyDescent="0.3">
      <c r="A3" s="368" t="s">
        <v>205</v>
      </c>
      <c r="B3" s="368"/>
      <c r="C3" s="368"/>
      <c r="D3" s="368"/>
      <c r="E3" s="368"/>
      <c r="F3" s="368"/>
      <c r="G3" s="368"/>
      <c r="H3" s="368"/>
      <c r="I3" s="368"/>
    </row>
    <row r="5" spans="1:14" x14ac:dyDescent="0.25">
      <c r="H5" s="27" t="s">
        <v>116</v>
      </c>
      <c r="I5" s="28" t="s">
        <v>424</v>
      </c>
    </row>
    <row r="6" spans="1:14" x14ac:dyDescent="0.25">
      <c r="H6" t="s">
        <v>119</v>
      </c>
      <c r="I6" s="57">
        <v>747.625</v>
      </c>
    </row>
    <row r="7" spans="1:14" x14ac:dyDescent="0.25">
      <c r="H7" t="s">
        <v>120</v>
      </c>
      <c r="I7" s="57">
        <v>716.14800000000002</v>
      </c>
      <c r="M7" s="44"/>
      <c r="N7" s="29"/>
    </row>
    <row r="8" spans="1:14" x14ac:dyDescent="0.25">
      <c r="H8" t="s">
        <v>121</v>
      </c>
      <c r="I8" s="57">
        <v>745.24482490999992</v>
      </c>
      <c r="M8" s="44"/>
      <c r="N8" s="29"/>
    </row>
    <row r="9" spans="1:14" x14ac:dyDescent="0.25">
      <c r="H9" t="s">
        <v>122</v>
      </c>
      <c r="I9" s="57">
        <v>756.55342876999998</v>
      </c>
      <c r="M9" s="44"/>
      <c r="N9" s="29"/>
    </row>
    <row r="10" spans="1:14" x14ac:dyDescent="0.25">
      <c r="H10" t="s">
        <v>123</v>
      </c>
      <c r="I10" s="57">
        <v>828.62848379999991</v>
      </c>
      <c r="M10" s="44"/>
      <c r="N10" s="29"/>
    </row>
    <row r="11" spans="1:14" x14ac:dyDescent="0.25">
      <c r="H11" t="s">
        <v>124</v>
      </c>
      <c r="I11" s="57">
        <v>772.16475710000009</v>
      </c>
      <c r="M11" s="44"/>
      <c r="N11" s="29"/>
    </row>
    <row r="12" spans="1:14" x14ac:dyDescent="0.25">
      <c r="H12" t="s">
        <v>125</v>
      </c>
      <c r="I12" s="57">
        <v>753.77813978999995</v>
      </c>
      <c r="M12" s="44"/>
      <c r="N12" s="29"/>
    </row>
    <row r="13" spans="1:14" x14ac:dyDescent="0.25">
      <c r="H13" t="s">
        <v>126</v>
      </c>
      <c r="I13" s="57">
        <v>805.21423577000007</v>
      </c>
      <c r="M13" s="44"/>
      <c r="N13" s="29"/>
    </row>
    <row r="14" spans="1:14" x14ac:dyDescent="0.25">
      <c r="H14" t="s">
        <v>127</v>
      </c>
      <c r="I14" s="57">
        <v>827.68223441999999</v>
      </c>
      <c r="M14" s="44"/>
      <c r="N14" s="29"/>
    </row>
    <row r="15" spans="1:14" x14ac:dyDescent="0.25">
      <c r="H15" t="s">
        <v>128</v>
      </c>
      <c r="I15" s="57">
        <v>845.2582645</v>
      </c>
      <c r="M15" s="44"/>
      <c r="N15" s="29"/>
    </row>
    <row r="16" spans="1:14" x14ac:dyDescent="0.25">
      <c r="H16" t="s">
        <v>129</v>
      </c>
      <c r="I16" s="57">
        <v>877.42307225999991</v>
      </c>
      <c r="M16" s="44"/>
      <c r="N16" s="29"/>
    </row>
    <row r="17" spans="1:15" x14ac:dyDescent="0.25">
      <c r="H17" t="s">
        <v>130</v>
      </c>
      <c r="I17" s="57">
        <v>1002.25916664</v>
      </c>
      <c r="M17" s="44"/>
      <c r="N17" s="29"/>
    </row>
    <row r="18" spans="1:15" x14ac:dyDescent="0.25">
      <c r="H18" t="s">
        <v>131</v>
      </c>
      <c r="I18" s="57">
        <v>962.23354399000004</v>
      </c>
      <c r="M18" s="44"/>
      <c r="N18" s="29"/>
    </row>
    <row r="19" spans="1:15" x14ac:dyDescent="0.25">
      <c r="H19" t="s">
        <v>132</v>
      </c>
      <c r="I19" s="57">
        <v>977.92739647000008</v>
      </c>
      <c r="M19" s="44"/>
      <c r="N19" s="29"/>
    </row>
    <row r="20" spans="1:15" x14ac:dyDescent="0.25">
      <c r="H20" t="s">
        <v>133</v>
      </c>
      <c r="I20" s="57">
        <v>1019.32327829</v>
      </c>
      <c r="M20" s="44"/>
      <c r="N20" s="29"/>
    </row>
    <row r="21" spans="1:15" x14ac:dyDescent="0.25">
      <c r="H21" t="s">
        <v>134</v>
      </c>
      <c r="I21" s="57">
        <v>1053.58755722</v>
      </c>
      <c r="M21" s="44"/>
      <c r="N21" s="29"/>
    </row>
    <row r="22" spans="1:15" x14ac:dyDescent="0.25">
      <c r="H22" t="s">
        <v>135</v>
      </c>
      <c r="I22" s="57">
        <v>1082.0379908200002</v>
      </c>
      <c r="M22" s="44"/>
      <c r="N22" s="29"/>
    </row>
    <row r="23" spans="1:15" x14ac:dyDescent="0.25">
      <c r="H23" t="s">
        <v>136</v>
      </c>
      <c r="I23" s="57">
        <v>1345.5001779199999</v>
      </c>
      <c r="M23" s="44"/>
      <c r="N23" s="29"/>
    </row>
    <row r="24" spans="1:15" x14ac:dyDescent="0.25">
      <c r="H24" t="s">
        <v>137</v>
      </c>
      <c r="I24" s="57">
        <v>1550.4285361300001</v>
      </c>
      <c r="M24" s="44"/>
      <c r="N24" s="29"/>
    </row>
    <row r="25" spans="1:15" x14ac:dyDescent="0.25">
      <c r="H25" t="s">
        <v>150</v>
      </c>
      <c r="I25" s="57">
        <v>1524.3800380299999</v>
      </c>
      <c r="M25" s="44"/>
      <c r="N25" s="29"/>
    </row>
    <row r="26" spans="1:15" ht="16.5" customHeight="1" x14ac:dyDescent="0.25">
      <c r="M26" s="44"/>
      <c r="N26" s="29"/>
    </row>
    <row r="27" spans="1:15" ht="15.75" customHeight="1" x14ac:dyDescent="0.25">
      <c r="H27" s="175" t="s">
        <v>605</v>
      </c>
      <c r="I27" s="87">
        <f>(I25/I6)^(1/19)-1</f>
        <v>3.820880368765156E-2</v>
      </c>
    </row>
    <row r="28" spans="1:15" x14ac:dyDescent="0.25">
      <c r="A28" s="370" t="s">
        <v>203</v>
      </c>
      <c r="B28" s="370"/>
      <c r="C28" s="370"/>
      <c r="D28" s="370"/>
      <c r="E28" s="53"/>
      <c r="F28" s="53"/>
      <c r="G28" s="267"/>
      <c r="H28" s="267"/>
      <c r="I28" s="267"/>
    </row>
    <row r="29" spans="1:15" x14ac:dyDescent="0.25">
      <c r="E29" s="44"/>
    </row>
    <row r="30" spans="1:15" ht="15.75" customHeight="1" x14ac:dyDescent="0.25">
      <c r="A30" s="5" t="s">
        <v>499</v>
      </c>
      <c r="B30" s="406" t="s">
        <v>500</v>
      </c>
      <c r="C30" s="406"/>
      <c r="D30" s="5"/>
      <c r="E30" s="5"/>
      <c r="G30" s="187"/>
      <c r="H30" s="187"/>
      <c r="I30" s="187"/>
      <c r="J30" s="5"/>
      <c r="K30" s="5"/>
      <c r="L30" s="5"/>
    </row>
    <row r="31" spans="1:15" ht="15.75" customHeight="1" x14ac:dyDescent="0.25">
      <c r="A31" t="s">
        <v>502</v>
      </c>
      <c r="C31" s="87">
        <v>0</v>
      </c>
      <c r="F31" s="187"/>
      <c r="G31" s="187"/>
      <c r="H31" s="187"/>
      <c r="I31" s="187"/>
      <c r="J31" s="31"/>
      <c r="K31" s="31"/>
      <c r="L31" s="31"/>
      <c r="M31" s="31"/>
      <c r="N31" s="31"/>
      <c r="O31" s="31"/>
    </row>
    <row r="32" spans="1:15" x14ac:dyDescent="0.25">
      <c r="A32" t="s">
        <v>503</v>
      </c>
      <c r="C32" s="87">
        <v>4.4999999999999998E-2</v>
      </c>
      <c r="E32" s="187"/>
      <c r="F32" s="187"/>
      <c r="G32" s="187"/>
      <c r="H32" s="187"/>
      <c r="I32" s="187"/>
      <c r="J32" s="31"/>
      <c r="K32" s="31"/>
      <c r="L32" s="31"/>
      <c r="M32" s="31"/>
      <c r="N32" s="31"/>
      <c r="O32" s="31"/>
    </row>
    <row r="33" spans="1:19" x14ac:dyDescent="0.25">
      <c r="A33" t="s">
        <v>504</v>
      </c>
      <c r="C33" s="87">
        <v>0.12</v>
      </c>
      <c r="E33" s="187"/>
      <c r="F33" s="187"/>
      <c r="G33" s="187"/>
      <c r="H33" s="187"/>
      <c r="I33" s="187"/>
    </row>
    <row r="34" spans="1:19" x14ac:dyDescent="0.25">
      <c r="A34" t="s">
        <v>505</v>
      </c>
      <c r="C34" s="87">
        <v>0.15</v>
      </c>
      <c r="E34" s="187"/>
    </row>
    <row r="35" spans="1:19" x14ac:dyDescent="0.25">
      <c r="E35" s="187"/>
      <c r="M35" s="92"/>
      <c r="N35" s="92"/>
      <c r="O35" s="92"/>
      <c r="P35" s="92"/>
      <c r="Q35" s="92"/>
      <c r="R35" s="92"/>
      <c r="S35" s="92"/>
    </row>
    <row r="36" spans="1:19" ht="15.75" customHeight="1" x14ac:dyDescent="0.25">
      <c r="A36" s="267" t="s">
        <v>111</v>
      </c>
      <c r="B36" s="274"/>
      <c r="C36" s="274"/>
      <c r="D36" s="274"/>
      <c r="E36" s="255"/>
      <c r="F36" s="53"/>
      <c r="G36" s="53"/>
      <c r="H36" s="53"/>
      <c r="I36" s="53"/>
      <c r="M36" s="92"/>
      <c r="N36" s="92"/>
      <c r="O36" s="92"/>
      <c r="P36" s="92"/>
      <c r="Q36" s="92"/>
      <c r="R36" s="92"/>
      <c r="S36" s="92"/>
    </row>
    <row r="37" spans="1:19" ht="15.75" customHeight="1" x14ac:dyDescent="0.25">
      <c r="A37" s="273"/>
      <c r="B37" s="264"/>
      <c r="C37" s="264"/>
      <c r="D37" s="264"/>
      <c r="E37" s="187"/>
      <c r="M37" s="92"/>
      <c r="N37" s="92"/>
      <c r="O37" s="92"/>
      <c r="P37" s="92"/>
      <c r="Q37" s="92"/>
      <c r="R37" s="92"/>
      <c r="S37" s="92"/>
    </row>
    <row r="38" spans="1:19" ht="15.75" customHeight="1" x14ac:dyDescent="0.25">
      <c r="A38" s="378" t="s">
        <v>501</v>
      </c>
      <c r="B38" s="378"/>
      <c r="C38" s="378"/>
      <c r="D38" s="378"/>
      <c r="E38" s="378"/>
      <c r="F38" s="378"/>
      <c r="G38" s="378"/>
      <c r="H38" s="378"/>
      <c r="I38" s="378"/>
      <c r="M38" s="92"/>
      <c r="N38" s="92"/>
      <c r="O38" s="92"/>
      <c r="P38" s="92"/>
      <c r="Q38" s="92"/>
      <c r="R38" s="92"/>
      <c r="S38" s="92"/>
    </row>
    <row r="39" spans="1:19" x14ac:dyDescent="0.25">
      <c r="A39" s="378"/>
      <c r="B39" s="378"/>
      <c r="C39" s="378"/>
      <c r="D39" s="378"/>
      <c r="E39" s="378"/>
      <c r="F39" s="378"/>
      <c r="G39" s="378"/>
      <c r="H39" s="378"/>
      <c r="I39" s="378"/>
      <c r="M39" s="92"/>
      <c r="N39" s="92"/>
      <c r="O39" s="92"/>
      <c r="P39" s="92"/>
      <c r="Q39" s="92"/>
      <c r="R39" s="92"/>
      <c r="S39" s="92"/>
    </row>
    <row r="40" spans="1:19" ht="15.75" customHeight="1" x14ac:dyDescent="0.25">
      <c r="A40" s="31"/>
      <c r="B40" s="31"/>
      <c r="C40" s="31"/>
      <c r="D40" s="31"/>
    </row>
  </sheetData>
  <mergeCells count="5">
    <mergeCell ref="A38:I39"/>
    <mergeCell ref="A1:I1"/>
    <mergeCell ref="A3:I3"/>
    <mergeCell ref="A28:D28"/>
    <mergeCell ref="B30:C30"/>
  </mergeCells>
  <pageMargins left="0.45" right="0.45" top="0.5" bottom="0.5" header="0.3" footer="0.3"/>
  <pageSetup scale="7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C5F1D-D0B4-4AA0-87A7-DC3ECB4506C0}">
  <sheetPr>
    <pageSetUpPr fitToPage="1"/>
  </sheetPr>
  <dimension ref="A1:Q38"/>
  <sheetViews>
    <sheetView zoomScaleNormal="100" workbookViewId="0">
      <selection sqref="A1:N1"/>
    </sheetView>
  </sheetViews>
  <sheetFormatPr defaultRowHeight="15.75" x14ac:dyDescent="0.25"/>
  <cols>
    <col min="1" max="1" width="15" customWidth="1"/>
    <col min="2" max="3" width="10.5" customWidth="1"/>
    <col min="4" max="4" width="8.75" bestFit="1"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bestFit="1" customWidth="1"/>
  </cols>
  <sheetData>
    <row r="1" spans="1:17" s="1" customFormat="1" ht="26.25" customHeight="1" x14ac:dyDescent="0.4">
      <c r="A1" s="367" t="s">
        <v>498</v>
      </c>
      <c r="B1" s="367"/>
      <c r="C1" s="367"/>
      <c r="D1" s="367"/>
      <c r="E1" s="367"/>
      <c r="F1" s="367"/>
      <c r="G1" s="367"/>
      <c r="H1" s="367"/>
      <c r="I1" s="367"/>
      <c r="J1" s="367"/>
      <c r="K1" s="367"/>
      <c r="L1" s="367"/>
      <c r="M1" s="367"/>
      <c r="N1" s="367"/>
    </row>
    <row r="2" spans="1:17" ht="4.5" customHeight="1" x14ac:dyDescent="0.25">
      <c r="A2" s="2"/>
      <c r="B2" s="2"/>
      <c r="C2" s="2"/>
      <c r="D2" s="2"/>
      <c r="E2" s="2"/>
      <c r="F2" s="2"/>
      <c r="G2" s="2"/>
      <c r="H2" s="2"/>
      <c r="I2" s="2"/>
      <c r="J2" s="2"/>
    </row>
    <row r="3" spans="1:17" ht="18.75" x14ac:dyDescent="0.3">
      <c r="A3" s="368" t="s">
        <v>506</v>
      </c>
      <c r="B3" s="368"/>
      <c r="C3" s="368"/>
      <c r="D3" s="368"/>
      <c r="E3" s="368"/>
      <c r="F3" s="368"/>
      <c r="G3" s="368"/>
      <c r="H3" s="368"/>
      <c r="I3" s="368"/>
      <c r="J3" s="368"/>
      <c r="K3" s="368"/>
      <c r="L3" s="368"/>
      <c r="M3" s="368"/>
      <c r="N3" s="368"/>
    </row>
    <row r="5" spans="1:17" x14ac:dyDescent="0.25">
      <c r="A5" s="46" t="s">
        <v>324</v>
      </c>
      <c r="B5" s="4" t="s">
        <v>137</v>
      </c>
      <c r="C5" s="4" t="s">
        <v>150</v>
      </c>
      <c r="D5" s="4" t="s">
        <v>239</v>
      </c>
      <c r="F5" s="46" t="s">
        <v>324</v>
      </c>
      <c r="G5" s="4" t="s">
        <v>137</v>
      </c>
      <c r="H5" s="4" t="s">
        <v>150</v>
      </c>
      <c r="I5" s="4" t="s">
        <v>239</v>
      </c>
      <c r="K5" s="46" t="s">
        <v>324</v>
      </c>
      <c r="L5" s="4" t="s">
        <v>137</v>
      </c>
      <c r="M5" s="4" t="s">
        <v>150</v>
      </c>
      <c r="N5" s="4" t="s">
        <v>239</v>
      </c>
      <c r="Q5" s="49"/>
    </row>
    <row r="6" spans="1:17" x14ac:dyDescent="0.25">
      <c r="A6" t="s">
        <v>325</v>
      </c>
      <c r="B6" s="29">
        <v>9.0378813100000013</v>
      </c>
      <c r="C6" s="29">
        <v>10.846771859999999</v>
      </c>
      <c r="D6" s="148">
        <v>0.20014541992253676</v>
      </c>
      <c r="F6" t="s">
        <v>392</v>
      </c>
      <c r="G6" s="29">
        <v>1.7317788900000002</v>
      </c>
      <c r="H6" s="29">
        <v>2.7653724199999998</v>
      </c>
      <c r="I6" s="148">
        <v>0.59683920156804748</v>
      </c>
      <c r="K6" t="s">
        <v>390</v>
      </c>
      <c r="L6" s="29">
        <v>2.7108122900000002</v>
      </c>
      <c r="M6" s="29">
        <v>2.3674138899999999</v>
      </c>
      <c r="N6" s="148">
        <v>-0.12667730674926236</v>
      </c>
    </row>
    <row r="7" spans="1:17" x14ac:dyDescent="0.25">
      <c r="A7" t="s">
        <v>328</v>
      </c>
      <c r="B7" s="29">
        <v>181.79293351999999</v>
      </c>
      <c r="C7" s="29">
        <v>173.71497017999999</v>
      </c>
      <c r="D7" s="148">
        <v>-4.4434968860389112E-2</v>
      </c>
      <c r="F7" t="s">
        <v>326</v>
      </c>
      <c r="G7" s="29">
        <v>23.444383520000002</v>
      </c>
      <c r="H7" s="29">
        <v>25.1563631</v>
      </c>
      <c r="I7" s="148">
        <v>7.3023015450141227E-2</v>
      </c>
      <c r="K7" t="s">
        <v>393</v>
      </c>
      <c r="L7" s="29">
        <v>35.023661099999998</v>
      </c>
      <c r="M7" s="29">
        <v>36.947409560000004</v>
      </c>
      <c r="N7" s="148">
        <v>5.4927109262144169E-2</v>
      </c>
    </row>
    <row r="8" spans="1:17" x14ac:dyDescent="0.25">
      <c r="A8" t="s">
        <v>331</v>
      </c>
      <c r="B8" s="29">
        <v>6.6754610000000003</v>
      </c>
      <c r="C8" s="29">
        <v>6.9479110400000001</v>
      </c>
      <c r="D8" s="148">
        <v>4.0813666651636549E-2</v>
      </c>
      <c r="F8" t="s">
        <v>329</v>
      </c>
      <c r="G8" s="29">
        <v>9.1150941700000008</v>
      </c>
      <c r="H8" s="29">
        <v>14.267393879999998</v>
      </c>
      <c r="I8" s="148">
        <v>0.56524920246654964</v>
      </c>
      <c r="K8" t="s">
        <v>327</v>
      </c>
      <c r="L8" s="29">
        <v>9.7363300000000006</v>
      </c>
      <c r="M8" s="29">
        <v>7.8073222700000002</v>
      </c>
      <c r="N8" s="148">
        <v>-0.19812472769513767</v>
      </c>
    </row>
    <row r="9" spans="1:17" x14ac:dyDescent="0.25">
      <c r="A9" t="s">
        <v>334</v>
      </c>
      <c r="B9" s="29">
        <v>16.227375739999999</v>
      </c>
      <c r="C9" s="29">
        <v>15.1046662</v>
      </c>
      <c r="D9" s="148">
        <v>-6.9186143094755237E-2</v>
      </c>
      <c r="F9" t="s">
        <v>332</v>
      </c>
      <c r="G9" s="29">
        <v>0.32397352000000001</v>
      </c>
      <c r="H9" s="29">
        <v>0.31417286</v>
      </c>
      <c r="I9" s="148">
        <v>-3.0251423017535584E-2</v>
      </c>
      <c r="K9" t="s">
        <v>330</v>
      </c>
      <c r="L9" s="29">
        <v>3.68449187</v>
      </c>
      <c r="M9" s="29">
        <v>3.0619410499999997</v>
      </c>
      <c r="N9" s="148">
        <v>-0.16896517673684008</v>
      </c>
    </row>
    <row r="10" spans="1:17" x14ac:dyDescent="0.25">
      <c r="A10" t="s">
        <v>337</v>
      </c>
      <c r="B10" s="29">
        <v>4.2725036300000001</v>
      </c>
      <c r="C10" s="29">
        <v>4.7287090100000002</v>
      </c>
      <c r="D10" s="148">
        <v>0.10677706083072414</v>
      </c>
      <c r="F10" t="s">
        <v>335</v>
      </c>
      <c r="G10" s="29">
        <v>15.919458890000001</v>
      </c>
      <c r="H10" s="29">
        <v>16.802223060000003</v>
      </c>
      <c r="I10" s="148">
        <v>5.5451895450700395E-2</v>
      </c>
      <c r="K10" t="s">
        <v>333</v>
      </c>
      <c r="L10" s="29">
        <v>102.128411</v>
      </c>
      <c r="M10" s="29">
        <v>107.19622267</v>
      </c>
      <c r="N10" s="148">
        <v>4.9621957498193092E-2</v>
      </c>
    </row>
    <row r="11" spans="1:17" x14ac:dyDescent="0.25">
      <c r="A11" t="s">
        <v>340</v>
      </c>
      <c r="B11" s="29">
        <v>59.599911629999994</v>
      </c>
      <c r="C11" s="29">
        <v>39.183281149999999</v>
      </c>
      <c r="D11" s="148">
        <v>-0.3425614220159876</v>
      </c>
      <c r="F11" t="s">
        <v>338</v>
      </c>
      <c r="G11" s="29">
        <v>1.76013105</v>
      </c>
      <c r="H11" s="29">
        <v>0.70686370999999992</v>
      </c>
      <c r="I11" s="148">
        <v>-0.59840279506460625</v>
      </c>
      <c r="K11" t="s">
        <v>336</v>
      </c>
      <c r="L11" s="29">
        <v>5.1288794799999993</v>
      </c>
      <c r="M11" s="29">
        <v>6.2159905000000002</v>
      </c>
      <c r="N11" s="148">
        <v>0.2119587766176172</v>
      </c>
    </row>
    <row r="12" spans="1:17" x14ac:dyDescent="0.25">
      <c r="A12" t="s">
        <v>343</v>
      </c>
      <c r="B12" s="29">
        <v>8.4222445399999994</v>
      </c>
      <c r="C12" s="29">
        <v>8.3644904799999988</v>
      </c>
      <c r="D12" s="148">
        <v>-6.8573240453548845E-3</v>
      </c>
      <c r="F12" t="s">
        <v>341</v>
      </c>
      <c r="G12" s="29">
        <v>2.0908686000000003</v>
      </c>
      <c r="H12" s="29">
        <v>4.7116944399999996</v>
      </c>
      <c r="I12" s="148">
        <v>1.2534627187954324</v>
      </c>
      <c r="K12" t="s">
        <v>339</v>
      </c>
      <c r="L12" s="29">
        <v>1.1048465900000002</v>
      </c>
      <c r="M12" s="29">
        <v>1.37417642</v>
      </c>
      <c r="N12" s="148">
        <v>0.24377124610575995</v>
      </c>
    </row>
    <row r="13" spans="1:17" x14ac:dyDescent="0.25">
      <c r="A13" t="s">
        <v>346</v>
      </c>
      <c r="B13" s="29">
        <v>5.3405088599999999</v>
      </c>
      <c r="C13" s="29">
        <v>7.0778186399999994</v>
      </c>
      <c r="D13" s="148">
        <v>0.32530791082705912</v>
      </c>
      <c r="F13" t="s">
        <v>344</v>
      </c>
      <c r="G13" s="29">
        <v>2.4081922999999996</v>
      </c>
      <c r="H13" s="29">
        <v>3.0375314000000002</v>
      </c>
      <c r="I13" s="148">
        <v>0.26133257713680114</v>
      </c>
      <c r="K13" t="s">
        <v>342</v>
      </c>
      <c r="L13" s="29">
        <v>12.364399179999999</v>
      </c>
      <c r="M13" s="29">
        <v>11.47984048</v>
      </c>
      <c r="N13" s="148">
        <v>-7.154077502049716E-2</v>
      </c>
    </row>
    <row r="14" spans="1:17" x14ac:dyDescent="0.25">
      <c r="A14" t="s">
        <v>349</v>
      </c>
      <c r="B14" s="29">
        <v>95.351223239999996</v>
      </c>
      <c r="C14" s="29">
        <v>102.34408615</v>
      </c>
      <c r="D14" s="148">
        <v>7.3337946513794439E-2</v>
      </c>
      <c r="F14" t="s">
        <v>347</v>
      </c>
      <c r="G14" s="29">
        <v>8.7259989900000008</v>
      </c>
      <c r="H14" s="29">
        <v>6.5053606999999998</v>
      </c>
      <c r="I14" s="148">
        <v>-0.25448527928376496</v>
      </c>
      <c r="K14" t="s">
        <v>345</v>
      </c>
      <c r="L14" s="29">
        <v>2.7633387099999998</v>
      </c>
      <c r="M14" s="29">
        <v>3.0194028799999999</v>
      </c>
      <c r="N14" s="148">
        <v>9.2664778687228111E-2</v>
      </c>
    </row>
    <row r="15" spans="1:17" x14ac:dyDescent="0.25">
      <c r="A15" t="s">
        <v>352</v>
      </c>
      <c r="B15" s="29">
        <v>18.252509700000001</v>
      </c>
      <c r="C15" s="29">
        <v>25.2587309</v>
      </c>
      <c r="D15" s="148">
        <v>0.38384974533118577</v>
      </c>
      <c r="F15" t="s">
        <v>350</v>
      </c>
      <c r="G15" s="29">
        <v>3.6093727000000002</v>
      </c>
      <c r="H15" s="29">
        <v>3.67423082</v>
      </c>
      <c r="I15" s="148">
        <v>1.796936071467492E-2</v>
      </c>
      <c r="K15" t="s">
        <v>348</v>
      </c>
      <c r="L15" s="29">
        <v>8.9022739399999988</v>
      </c>
      <c r="M15" s="29">
        <v>6.3478823799999997</v>
      </c>
      <c r="N15" s="148">
        <v>-0.2869369755655935</v>
      </c>
    </row>
    <row r="16" spans="1:17" x14ac:dyDescent="0.25">
      <c r="A16" t="s">
        <v>355</v>
      </c>
      <c r="B16" s="29">
        <v>11.49384118</v>
      </c>
      <c r="C16" s="29">
        <v>9.5373029299999992</v>
      </c>
      <c r="D16" s="148">
        <v>-0.17022492475400652</v>
      </c>
      <c r="F16" t="s">
        <v>353</v>
      </c>
      <c r="G16" s="29">
        <v>1.7496516599999998</v>
      </c>
      <c r="H16" s="29">
        <v>1.9556087099999999</v>
      </c>
      <c r="I16" s="148">
        <v>0.11771317383255586</v>
      </c>
      <c r="K16" t="s">
        <v>351</v>
      </c>
      <c r="L16" s="29">
        <v>0.76986032999999998</v>
      </c>
      <c r="M16" s="29">
        <v>1.0427708900000001</v>
      </c>
      <c r="N16" s="148">
        <v>0.35449360015731712</v>
      </c>
    </row>
    <row r="17" spans="1:14" x14ac:dyDescent="0.25">
      <c r="A17" t="s">
        <v>358</v>
      </c>
      <c r="B17" s="29">
        <v>0.21666185000000002</v>
      </c>
      <c r="C17" s="29">
        <v>0.41957232</v>
      </c>
      <c r="D17" s="148">
        <v>0.93653068133591577</v>
      </c>
      <c r="F17" t="s">
        <v>356</v>
      </c>
      <c r="G17" s="29">
        <v>18.548418789999999</v>
      </c>
      <c r="H17" s="29">
        <v>22.612414129999998</v>
      </c>
      <c r="I17" s="148">
        <v>0.21910198308607409</v>
      </c>
      <c r="K17" t="s">
        <v>354</v>
      </c>
      <c r="L17" s="29">
        <v>5.7358057599999999</v>
      </c>
      <c r="M17" s="29">
        <v>5.5316292899999997</v>
      </c>
      <c r="N17" s="148">
        <v>-3.5596824324818144E-2</v>
      </c>
    </row>
    <row r="18" spans="1:14" x14ac:dyDescent="0.25">
      <c r="A18" t="s">
        <v>361</v>
      </c>
      <c r="B18" s="29">
        <v>5.5998499199999996</v>
      </c>
      <c r="C18" s="29">
        <v>7.5737368299999996</v>
      </c>
      <c r="D18" s="148">
        <v>0.35248925206909831</v>
      </c>
      <c r="F18" t="s">
        <v>359</v>
      </c>
      <c r="G18" s="29">
        <v>71.187376749999999</v>
      </c>
      <c r="H18" s="29">
        <v>69.939708300000007</v>
      </c>
      <c r="I18" s="148">
        <v>-1.752654061662684E-2</v>
      </c>
      <c r="K18" t="s">
        <v>357</v>
      </c>
      <c r="L18" s="29">
        <v>3.9297611200000002</v>
      </c>
      <c r="M18" s="29">
        <v>4.30017841</v>
      </c>
      <c r="N18" s="148">
        <v>9.4259492800926159E-2</v>
      </c>
    </row>
    <row r="19" spans="1:14" x14ac:dyDescent="0.25">
      <c r="A19" t="s">
        <v>364</v>
      </c>
      <c r="B19" s="29">
        <v>17.088861390000002</v>
      </c>
      <c r="C19" s="29">
        <v>14.411887890000001</v>
      </c>
      <c r="D19" s="148">
        <v>-0.15665019680986481</v>
      </c>
      <c r="F19" t="s">
        <v>362</v>
      </c>
      <c r="G19" s="29">
        <v>6.9976199599999998</v>
      </c>
      <c r="H19" s="29">
        <v>7.5169408400000002</v>
      </c>
      <c r="I19" s="148">
        <v>7.4213930303239861E-2</v>
      </c>
      <c r="K19" t="s">
        <v>360</v>
      </c>
      <c r="L19" s="29">
        <v>4.7829134299999998</v>
      </c>
      <c r="M19" s="29">
        <v>3.7114999900000001</v>
      </c>
      <c r="N19" s="148">
        <v>-0.22400853698913792</v>
      </c>
    </row>
    <row r="20" spans="1:14" x14ac:dyDescent="0.25">
      <c r="A20" t="s">
        <v>367</v>
      </c>
      <c r="B20" s="29">
        <v>72.45053175999999</v>
      </c>
      <c r="C20" s="29">
        <v>83.922873019999997</v>
      </c>
      <c r="D20" s="148">
        <v>0.15834723336473688</v>
      </c>
      <c r="F20" t="s">
        <v>365</v>
      </c>
      <c r="G20" s="29">
        <v>12.37138414</v>
      </c>
      <c r="H20" s="29">
        <v>15.212360609999999</v>
      </c>
      <c r="I20" s="148">
        <v>0.22964095511466343</v>
      </c>
      <c r="K20" t="s">
        <v>363</v>
      </c>
      <c r="L20" s="29">
        <v>4.31251491</v>
      </c>
      <c r="M20" s="29">
        <v>4.7829897300000006</v>
      </c>
      <c r="N20" s="148">
        <v>0.10909523324987203</v>
      </c>
    </row>
    <row r="21" spans="1:14" x14ac:dyDescent="0.25">
      <c r="A21" t="s">
        <v>370</v>
      </c>
      <c r="B21" s="29">
        <v>3.0640515399999999</v>
      </c>
      <c r="C21" s="29">
        <v>3.3941978399999999</v>
      </c>
      <c r="D21" s="148">
        <v>0.10774828546128168</v>
      </c>
      <c r="F21" t="s">
        <v>368</v>
      </c>
      <c r="G21" s="29">
        <v>44.333761209999992</v>
      </c>
      <c r="H21" s="29">
        <v>40.45457407</v>
      </c>
      <c r="I21" s="148">
        <v>-8.7499617314783507E-2</v>
      </c>
      <c r="K21" t="s">
        <v>366</v>
      </c>
      <c r="L21" s="29">
        <v>5.1287771200000005</v>
      </c>
      <c r="M21" s="29">
        <v>3.9342339900000001</v>
      </c>
      <c r="N21" s="148">
        <v>-0.23290993194884635</v>
      </c>
    </row>
    <row r="22" spans="1:14" x14ac:dyDescent="0.25">
      <c r="A22" t="s">
        <v>373</v>
      </c>
      <c r="B22" s="29">
        <v>7.6733087199999996</v>
      </c>
      <c r="C22" s="29">
        <v>7.0404966900000003</v>
      </c>
      <c r="D22" s="148">
        <v>-8.2469251934385812E-2</v>
      </c>
      <c r="F22" t="s">
        <v>371</v>
      </c>
      <c r="G22" s="29">
        <v>36.010642560000001</v>
      </c>
      <c r="H22" s="29">
        <v>36.439654879999992</v>
      </c>
      <c r="I22" s="148">
        <v>1.1913486944454821E-2</v>
      </c>
      <c r="K22" t="s">
        <v>369</v>
      </c>
      <c r="L22" s="29">
        <v>24.121577859999999</v>
      </c>
      <c r="M22" s="29">
        <v>23.67450638</v>
      </c>
      <c r="N22" s="148">
        <v>-1.853408937818124E-2</v>
      </c>
    </row>
    <row r="23" spans="1:14" x14ac:dyDescent="0.25">
      <c r="A23" t="s">
        <v>376</v>
      </c>
      <c r="B23" s="29">
        <v>2.22592013</v>
      </c>
      <c r="C23" s="29">
        <v>2.7061012200000003</v>
      </c>
      <c r="D23" s="148">
        <v>0.21572251561425082</v>
      </c>
      <c r="F23" t="s">
        <v>374</v>
      </c>
      <c r="G23" s="29">
        <v>10.38218884</v>
      </c>
      <c r="H23" s="29">
        <v>15.347123880000002</v>
      </c>
      <c r="I23" s="148">
        <v>0.47821659926578675</v>
      </c>
      <c r="K23" t="s">
        <v>372</v>
      </c>
      <c r="L23" s="29">
        <v>4.8882722200000002</v>
      </c>
      <c r="M23" s="29">
        <v>4.8658464199999996</v>
      </c>
      <c r="N23" s="148">
        <v>-4.5876741291630552E-3</v>
      </c>
    </row>
    <row r="24" spans="1:14" x14ac:dyDescent="0.25">
      <c r="A24" t="s">
        <v>379</v>
      </c>
      <c r="B24" s="29">
        <v>5.4279291400000007</v>
      </c>
      <c r="C24" s="29">
        <v>6.0644472199999999</v>
      </c>
      <c r="D24" s="148">
        <v>0.11726720514999189</v>
      </c>
      <c r="F24" t="s">
        <v>377</v>
      </c>
      <c r="G24" s="29">
        <v>2.94412239</v>
      </c>
      <c r="H24" s="29">
        <v>3.5772828800000003</v>
      </c>
      <c r="I24" s="148">
        <v>0.21505916063496278</v>
      </c>
      <c r="K24" t="s">
        <v>375</v>
      </c>
      <c r="L24" s="29">
        <v>39.439102810000001</v>
      </c>
      <c r="M24" s="29">
        <v>39.548615370000007</v>
      </c>
      <c r="N24" s="148">
        <v>2.7767507929272739E-3</v>
      </c>
    </row>
    <row r="25" spans="1:14" x14ac:dyDescent="0.25">
      <c r="A25" t="s">
        <v>382</v>
      </c>
      <c r="B25" s="29">
        <v>5.1556691399999997</v>
      </c>
      <c r="C25" s="29">
        <v>5.2636420900000003</v>
      </c>
      <c r="D25" s="148">
        <v>2.094256769936953E-2</v>
      </c>
      <c r="F25" t="s">
        <v>380</v>
      </c>
      <c r="G25" s="29">
        <v>12.749043380000002</v>
      </c>
      <c r="H25" s="29">
        <v>9.8578711400000003</v>
      </c>
      <c r="I25" s="148">
        <v>-0.2267756218113991</v>
      </c>
      <c r="K25" t="s">
        <v>378</v>
      </c>
      <c r="L25" s="29">
        <v>4.7467950999999999</v>
      </c>
      <c r="M25" s="29">
        <v>2.97044336</v>
      </c>
      <c r="N25" s="148">
        <v>-0.3742212803750472</v>
      </c>
    </row>
    <row r="26" spans="1:14" x14ac:dyDescent="0.25">
      <c r="A26" t="s">
        <v>384</v>
      </c>
      <c r="B26" s="29">
        <v>28.288992960000002</v>
      </c>
      <c r="C26" s="29">
        <v>28.367061679999999</v>
      </c>
      <c r="D26" s="148">
        <v>2.7596853698674817E-3</v>
      </c>
      <c r="F26" t="s">
        <v>383</v>
      </c>
      <c r="G26" s="29">
        <v>2.7453719900000002</v>
      </c>
      <c r="H26" s="29">
        <v>3.2785963100000002</v>
      </c>
      <c r="I26" s="148">
        <v>0.19422661917666018</v>
      </c>
      <c r="K26" t="s">
        <v>381</v>
      </c>
      <c r="L26" s="29">
        <v>46.984887780000001</v>
      </c>
      <c r="M26" s="29">
        <v>40.632344500000002</v>
      </c>
      <c r="N26" s="148">
        <v>-0.13520396834286108</v>
      </c>
    </row>
    <row r="27" spans="1:14" ht="15.75" customHeight="1" x14ac:dyDescent="0.25">
      <c r="A27" t="s">
        <v>386</v>
      </c>
      <c r="B27" s="29">
        <v>28.084983519999998</v>
      </c>
      <c r="C27" s="29">
        <v>31.891187330000001</v>
      </c>
      <c r="D27" s="148">
        <v>0.13552451641246344</v>
      </c>
      <c r="F27" t="s">
        <v>385</v>
      </c>
      <c r="G27" s="29">
        <v>11.081753100000002</v>
      </c>
      <c r="H27" s="29">
        <v>12.935788669999999</v>
      </c>
      <c r="I27" s="148">
        <v>0.16730525876812719</v>
      </c>
      <c r="K27" t="s">
        <v>507</v>
      </c>
      <c r="L27" s="29">
        <v>8.8207699900000005</v>
      </c>
      <c r="M27" s="29">
        <v>10.681176480000001</v>
      </c>
      <c r="N27" s="148">
        <v>0.21091202832735934</v>
      </c>
    </row>
    <row r="28" spans="1:14" x14ac:dyDescent="0.25">
      <c r="A28" t="s">
        <v>389</v>
      </c>
      <c r="B28" s="29">
        <v>91.198144249999999</v>
      </c>
      <c r="C28" s="29">
        <v>82.507364359999997</v>
      </c>
      <c r="D28" s="148">
        <v>-9.5295578232119538E-2</v>
      </c>
      <c r="F28" t="s">
        <v>387</v>
      </c>
      <c r="G28" s="29">
        <v>199.38426524000002</v>
      </c>
      <c r="H28" s="29">
        <v>199.82650648000001</v>
      </c>
      <c r="I28" s="148">
        <v>2.2180348056435317E-3</v>
      </c>
      <c r="K28" s="5" t="s">
        <v>469</v>
      </c>
      <c r="L28" s="65">
        <v>1519.7646339</v>
      </c>
      <c r="M28" s="65">
        <v>1525.06078123</v>
      </c>
      <c r="N28" s="149">
        <v>3.4848470689892164E-3</v>
      </c>
    </row>
    <row r="29" spans="1:14" x14ac:dyDescent="0.25">
      <c r="G29" s="61"/>
      <c r="H29" s="61"/>
      <c r="I29" s="87"/>
    </row>
    <row r="30" spans="1:14" x14ac:dyDescent="0.25">
      <c r="A30" s="370" t="s">
        <v>157</v>
      </c>
      <c r="B30" s="370"/>
      <c r="C30" s="370"/>
      <c r="D30" s="370"/>
      <c r="E30" s="370"/>
      <c r="F30" s="370"/>
      <c r="G30" s="370"/>
      <c r="H30" s="370"/>
      <c r="I30" s="370"/>
      <c r="J30" s="370"/>
      <c r="K30" s="370"/>
      <c r="L30" s="370"/>
      <c r="M30" s="370"/>
      <c r="N30" s="370"/>
    </row>
    <row r="31" spans="1:14" x14ac:dyDescent="0.25">
      <c r="A31" s="46"/>
      <c r="B31" s="46"/>
      <c r="C31" s="46"/>
      <c r="D31" s="46"/>
      <c r="E31" s="46"/>
      <c r="F31" s="46"/>
      <c r="G31" s="46"/>
      <c r="H31" s="46"/>
      <c r="I31" s="46"/>
      <c r="J31" s="46"/>
      <c r="K31" s="46"/>
      <c r="L31" s="46"/>
      <c r="M31" s="46"/>
      <c r="N31" s="46"/>
    </row>
    <row r="32" spans="1:14" x14ac:dyDescent="0.25">
      <c r="A32" s="369" t="s">
        <v>508</v>
      </c>
      <c r="B32" s="369"/>
      <c r="C32" s="369"/>
      <c r="D32" s="369"/>
      <c r="E32" s="369"/>
      <c r="F32" s="369"/>
      <c r="G32" s="369"/>
      <c r="H32" s="369"/>
      <c r="I32" s="369"/>
      <c r="J32" s="369"/>
      <c r="K32" s="369"/>
      <c r="L32" s="369"/>
      <c r="M32" s="369"/>
      <c r="N32" s="369"/>
    </row>
    <row r="33" spans="1:14" ht="15.75" customHeight="1" x14ac:dyDescent="0.25">
      <c r="A33" s="369"/>
      <c r="B33" s="369"/>
      <c r="C33" s="369"/>
      <c r="D33" s="369"/>
      <c r="E33" s="369"/>
      <c r="F33" s="369"/>
      <c r="G33" s="369"/>
      <c r="H33" s="369"/>
      <c r="I33" s="369"/>
      <c r="J33" s="369"/>
      <c r="K33" s="369"/>
      <c r="L33" s="369"/>
      <c r="M33" s="369"/>
      <c r="N33" s="369"/>
    </row>
    <row r="34" spans="1:14" ht="15.75" customHeight="1" x14ac:dyDescent="0.25">
      <c r="A34" s="50"/>
      <c r="B34" s="50"/>
      <c r="C34" s="50"/>
      <c r="D34" s="50"/>
      <c r="E34" s="50"/>
      <c r="F34" s="50"/>
      <c r="G34" s="50"/>
      <c r="H34" s="50"/>
      <c r="I34" s="50"/>
      <c r="J34" s="50"/>
      <c r="K34" s="50"/>
      <c r="L34" s="50"/>
      <c r="M34" s="50"/>
      <c r="N34" s="50"/>
    </row>
    <row r="35" spans="1:14" ht="15.75" customHeight="1" x14ac:dyDescent="0.25">
      <c r="A35" s="366" t="s">
        <v>509</v>
      </c>
      <c r="B35" s="366"/>
      <c r="C35" s="366"/>
      <c r="D35" s="366"/>
      <c r="E35" s="366"/>
      <c r="F35" s="366"/>
      <c r="G35" s="366"/>
      <c r="H35" s="366"/>
      <c r="I35" s="366"/>
      <c r="J35" s="366"/>
      <c r="K35" s="366"/>
      <c r="L35" s="366"/>
      <c r="M35" s="366"/>
      <c r="N35" s="366"/>
    </row>
    <row r="36" spans="1:14" x14ac:dyDescent="0.25">
      <c r="G36" s="61"/>
      <c r="H36" s="61"/>
      <c r="I36" s="87"/>
    </row>
    <row r="37" spans="1:14" x14ac:dyDescent="0.25">
      <c r="G37" s="61"/>
      <c r="H37" s="61"/>
      <c r="I37" s="87"/>
    </row>
    <row r="38" spans="1:14" x14ac:dyDescent="0.25">
      <c r="F38" s="5"/>
      <c r="G38" s="64"/>
      <c r="H38" s="64"/>
      <c r="I38" s="206"/>
    </row>
  </sheetData>
  <mergeCells count="5">
    <mergeCell ref="A1:N1"/>
    <mergeCell ref="A3:N3"/>
    <mergeCell ref="A30:N30"/>
    <mergeCell ref="A32:N33"/>
    <mergeCell ref="A35:N35"/>
  </mergeCells>
  <pageMargins left="0.45" right="0.45" top="0.5" bottom="0.5" header="0.3" footer="0.3"/>
  <pageSetup scale="7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D95C0-2B5E-40ED-A6B8-50E990451E67}">
  <sheetPr>
    <pageSetUpPr fitToPage="1"/>
  </sheetPr>
  <dimension ref="A1:T44"/>
  <sheetViews>
    <sheetView zoomScaleNormal="100" workbookViewId="0">
      <selection sqref="A1:I1"/>
    </sheetView>
  </sheetViews>
  <sheetFormatPr defaultRowHeight="15.75" x14ac:dyDescent="0.25"/>
  <cols>
    <col min="1" max="1" width="68.375" customWidth="1"/>
    <col min="2" max="2" width="4.875" customWidth="1"/>
    <col min="3" max="3" width="8.75" customWidth="1"/>
    <col min="4" max="4" width="8.5" customWidth="1"/>
    <col min="5" max="5" width="11.25" customWidth="1"/>
    <col min="6" max="6" width="12" customWidth="1"/>
    <col min="7" max="7" width="10.25" customWidth="1"/>
    <col min="8" max="8" width="8.25" customWidth="1"/>
    <col min="9" max="9" width="7.75" customWidth="1"/>
  </cols>
  <sheetData>
    <row r="1" spans="1:11" s="1" customFormat="1" ht="26.25" x14ac:dyDescent="0.4">
      <c r="A1" s="367" t="s">
        <v>510</v>
      </c>
      <c r="B1" s="367"/>
      <c r="C1" s="367"/>
      <c r="D1" s="367"/>
      <c r="E1" s="367"/>
      <c r="F1" s="367"/>
      <c r="G1" s="367"/>
      <c r="H1" s="367"/>
      <c r="I1" s="367"/>
    </row>
    <row r="2" spans="1:11" ht="4.5" customHeight="1" x14ac:dyDescent="0.25">
      <c r="A2" s="2"/>
      <c r="B2" s="2"/>
      <c r="C2" s="2"/>
      <c r="D2" s="2"/>
    </row>
    <row r="3" spans="1:11" ht="18.75" customHeight="1" x14ac:dyDescent="0.3">
      <c r="A3" s="368" t="s">
        <v>412</v>
      </c>
      <c r="B3" s="368"/>
      <c r="C3" s="368"/>
      <c r="D3" s="368"/>
      <c r="E3" s="368"/>
      <c r="F3" s="368"/>
      <c r="G3" s="368"/>
      <c r="H3" s="368"/>
      <c r="I3" s="368"/>
    </row>
    <row r="5" spans="1:11" x14ac:dyDescent="0.25">
      <c r="C5" s="407" t="s">
        <v>116</v>
      </c>
      <c r="D5" s="409" t="s">
        <v>511</v>
      </c>
      <c r="E5" s="409" t="s">
        <v>512</v>
      </c>
      <c r="F5" s="409" t="s">
        <v>513</v>
      </c>
      <c r="G5" s="409" t="s">
        <v>514</v>
      </c>
      <c r="H5" s="409" t="s">
        <v>515</v>
      </c>
    </row>
    <row r="6" spans="1:11" x14ac:dyDescent="0.25">
      <c r="C6" s="408"/>
      <c r="D6" s="410"/>
      <c r="E6" s="410"/>
      <c r="F6" s="410"/>
      <c r="G6" s="410"/>
      <c r="H6" s="410"/>
      <c r="I6" s="176" t="s">
        <v>71</v>
      </c>
    </row>
    <row r="7" spans="1:11" x14ac:dyDescent="0.25">
      <c r="C7" t="s">
        <v>126</v>
      </c>
      <c r="D7" s="207">
        <v>68.662830889999995</v>
      </c>
      <c r="E7" s="208" t="s">
        <v>516</v>
      </c>
      <c r="F7" s="208" t="s">
        <v>516</v>
      </c>
      <c r="G7" s="208" t="s">
        <v>516</v>
      </c>
      <c r="H7" s="208" t="s">
        <v>516</v>
      </c>
      <c r="I7" s="207">
        <v>68.662830889999995</v>
      </c>
      <c r="K7" s="57"/>
    </row>
    <row r="8" spans="1:11" x14ac:dyDescent="0.25">
      <c r="C8" t="s">
        <v>127</v>
      </c>
      <c r="D8" s="207">
        <v>95.029103830000011</v>
      </c>
      <c r="E8" s="208" t="s">
        <v>516</v>
      </c>
      <c r="F8" s="208" t="s">
        <v>516</v>
      </c>
      <c r="G8" s="208" t="s">
        <v>516</v>
      </c>
      <c r="H8" s="208" t="s">
        <v>516</v>
      </c>
      <c r="I8" s="207">
        <v>95.029103830000011</v>
      </c>
      <c r="K8" s="57"/>
    </row>
    <row r="9" spans="1:11" x14ac:dyDescent="0.25">
      <c r="C9" t="s">
        <v>128</v>
      </c>
      <c r="D9" s="207">
        <v>88.679402140000008</v>
      </c>
      <c r="E9" s="208" t="s">
        <v>516</v>
      </c>
      <c r="F9" s="208" t="s">
        <v>516</v>
      </c>
      <c r="G9" s="208" t="s">
        <v>516</v>
      </c>
      <c r="H9" s="208" t="s">
        <v>516</v>
      </c>
      <c r="I9" s="207">
        <v>88.679402140000008</v>
      </c>
    </row>
    <row r="10" spans="1:11" x14ac:dyDescent="0.25">
      <c r="C10" t="s">
        <v>129</v>
      </c>
      <c r="D10" s="207">
        <v>90.45082763000002</v>
      </c>
      <c r="E10" s="208" t="s">
        <v>516</v>
      </c>
      <c r="F10" s="208" t="s">
        <v>516</v>
      </c>
      <c r="G10" s="208" t="s">
        <v>516</v>
      </c>
      <c r="H10" s="208" t="s">
        <v>516</v>
      </c>
      <c r="I10" s="207">
        <v>90.45082763000002</v>
      </c>
    </row>
    <row r="11" spans="1:11" x14ac:dyDescent="0.25">
      <c r="C11" t="s">
        <v>130</v>
      </c>
      <c r="D11" s="207">
        <v>95.921223440000006</v>
      </c>
      <c r="E11" s="208" t="s">
        <v>516</v>
      </c>
      <c r="F11" s="208" t="s">
        <v>516</v>
      </c>
      <c r="G11" s="208" t="s">
        <v>516</v>
      </c>
      <c r="H11" s="208" t="s">
        <v>516</v>
      </c>
      <c r="I11" s="207">
        <v>95.921223440000006</v>
      </c>
    </row>
    <row r="12" spans="1:11" x14ac:dyDescent="0.25">
      <c r="C12" t="s">
        <v>131</v>
      </c>
      <c r="D12" s="207">
        <v>100.20024914</v>
      </c>
      <c r="E12" s="208" t="s">
        <v>516</v>
      </c>
      <c r="F12" s="208" t="s">
        <v>516</v>
      </c>
      <c r="G12" s="208" t="s">
        <v>516</v>
      </c>
      <c r="H12" s="208" t="s">
        <v>516</v>
      </c>
      <c r="I12" s="207">
        <v>100.20024914</v>
      </c>
    </row>
    <row r="13" spans="1:11" x14ac:dyDescent="0.25">
      <c r="C13" s="49" t="s">
        <v>132</v>
      </c>
      <c r="D13" s="207">
        <v>120.61146272000001</v>
      </c>
      <c r="E13" s="208" t="s">
        <v>516</v>
      </c>
      <c r="F13" s="208" t="s">
        <v>516</v>
      </c>
      <c r="G13" s="208" t="s">
        <v>516</v>
      </c>
      <c r="H13" s="208" t="s">
        <v>516</v>
      </c>
      <c r="I13" s="207">
        <v>120.61146272000001</v>
      </c>
    </row>
    <row r="14" spans="1:11" x14ac:dyDescent="0.25">
      <c r="C14" s="49" t="s">
        <v>133</v>
      </c>
      <c r="D14" s="207">
        <v>122.85900171999999</v>
      </c>
      <c r="E14" s="207">
        <v>0.19975593999999999</v>
      </c>
      <c r="F14" s="207">
        <v>0</v>
      </c>
      <c r="G14" s="207">
        <v>0</v>
      </c>
      <c r="H14" s="207">
        <v>0</v>
      </c>
      <c r="I14" s="207">
        <v>123.05875766</v>
      </c>
    </row>
    <row r="15" spans="1:11" x14ac:dyDescent="0.25">
      <c r="C15" s="49" t="s">
        <v>134</v>
      </c>
      <c r="D15" s="207">
        <v>120.87357321999995</v>
      </c>
      <c r="E15" s="207">
        <v>3.4523185500000011</v>
      </c>
      <c r="F15" s="207">
        <v>0</v>
      </c>
      <c r="G15" s="207">
        <v>7.3469785700000001</v>
      </c>
      <c r="H15" s="207">
        <v>0</v>
      </c>
      <c r="I15" s="207">
        <v>131.67287033999995</v>
      </c>
      <c r="J15" s="159"/>
    </row>
    <row r="16" spans="1:11" x14ac:dyDescent="0.25">
      <c r="C16" s="49" t="s">
        <v>135</v>
      </c>
      <c r="D16" s="207">
        <v>89.869329419999985</v>
      </c>
      <c r="E16" s="207">
        <v>3.2276749400000004</v>
      </c>
      <c r="F16" s="207">
        <v>11.646066800000003</v>
      </c>
      <c r="G16" s="207">
        <v>38.278945490000005</v>
      </c>
      <c r="H16" s="207">
        <v>2.52320213</v>
      </c>
      <c r="I16" s="207">
        <v>145.54521877999997</v>
      </c>
      <c r="J16" s="159"/>
    </row>
    <row r="17" spans="1:20" x14ac:dyDescent="0.25">
      <c r="C17" s="182" t="s">
        <v>136</v>
      </c>
      <c r="D17" s="207">
        <v>98.253938779999999</v>
      </c>
      <c r="E17" s="207">
        <v>4.0026728199999999</v>
      </c>
      <c r="F17" s="207">
        <v>39.97638414</v>
      </c>
      <c r="G17" s="207">
        <v>99.600713349999992</v>
      </c>
      <c r="H17" s="207">
        <v>12.75954108</v>
      </c>
      <c r="I17" s="207">
        <v>254.59325017</v>
      </c>
      <c r="J17" s="159"/>
    </row>
    <row r="18" spans="1:20" ht="15.75" customHeight="1" x14ac:dyDescent="0.25">
      <c r="C18" s="49" t="s">
        <v>137</v>
      </c>
      <c r="D18" s="207">
        <v>141.63397283</v>
      </c>
      <c r="E18" s="207">
        <v>4.1503217699999997</v>
      </c>
      <c r="F18" s="207">
        <v>52.157825529999997</v>
      </c>
      <c r="G18" s="207">
        <v>109.9150145</v>
      </c>
      <c r="H18" s="207">
        <v>17.39264962</v>
      </c>
      <c r="I18" s="80">
        <v>325.24978425</v>
      </c>
      <c r="L18" s="62"/>
      <c r="M18" s="299"/>
      <c r="N18" s="299"/>
      <c r="O18" s="299"/>
      <c r="P18" s="299"/>
      <c r="Q18" s="299"/>
      <c r="R18" s="299"/>
      <c r="S18" s="299"/>
      <c r="T18" s="295"/>
    </row>
    <row r="19" spans="1:20" ht="15.75" customHeight="1" x14ac:dyDescent="0.25">
      <c r="C19" s="49" t="s">
        <v>150</v>
      </c>
      <c r="D19" s="207">
        <v>138.33204248000001</v>
      </c>
      <c r="E19" s="207">
        <v>3.1600890599999998</v>
      </c>
      <c r="F19" s="207">
        <v>62.584723310000001</v>
      </c>
      <c r="G19" s="207">
        <v>161.00045900000001</v>
      </c>
      <c r="H19" s="207">
        <v>18.087495400000002</v>
      </c>
      <c r="I19" s="80">
        <v>383.16480925000002</v>
      </c>
      <c r="L19" s="62"/>
      <c r="M19" s="299"/>
      <c r="N19" s="299"/>
      <c r="O19" s="299"/>
      <c r="P19" s="299"/>
      <c r="Q19" s="299"/>
      <c r="R19" s="299"/>
      <c r="S19" s="299"/>
      <c r="T19" s="295"/>
    </row>
    <row r="20" spans="1:20" x14ac:dyDescent="0.25">
      <c r="L20" s="62"/>
      <c r="M20" s="299"/>
      <c r="N20" s="299"/>
      <c r="O20" s="299"/>
      <c r="P20" s="299"/>
      <c r="Q20" s="299"/>
      <c r="R20" s="299"/>
      <c r="S20" s="299"/>
      <c r="T20" s="295"/>
    </row>
    <row r="21" spans="1:20" ht="15.6" customHeight="1" x14ac:dyDescent="0.25">
      <c r="C21" s="27" t="s">
        <v>425</v>
      </c>
      <c r="D21" s="209"/>
      <c r="E21" s="209"/>
      <c r="F21" s="209"/>
      <c r="G21" s="210"/>
      <c r="H21" s="210"/>
      <c r="I21" s="210"/>
      <c r="L21" s="299"/>
      <c r="M21" s="299"/>
      <c r="N21" s="299"/>
      <c r="O21" s="299"/>
      <c r="P21" s="299"/>
      <c r="Q21" s="299"/>
      <c r="R21" s="299"/>
      <c r="S21" s="299"/>
      <c r="T21" s="295"/>
    </row>
    <row r="22" spans="1:20" ht="15.6" customHeight="1" x14ac:dyDescent="0.25">
      <c r="C22" s="182"/>
      <c r="D22" s="182"/>
      <c r="E22" s="182"/>
      <c r="F22" s="182"/>
      <c r="G22" s="211"/>
      <c r="H22" s="211"/>
      <c r="I22" s="211"/>
      <c r="L22" s="299"/>
      <c r="M22" s="299"/>
      <c r="N22" s="299"/>
      <c r="O22" s="299"/>
      <c r="P22" s="299"/>
      <c r="Q22" s="299"/>
      <c r="R22" s="299"/>
      <c r="S22" s="299"/>
      <c r="T22" s="295"/>
    </row>
    <row r="23" spans="1:20" ht="15.75" customHeight="1" x14ac:dyDescent="0.25">
      <c r="C23" s="369" t="s">
        <v>517</v>
      </c>
      <c r="D23" s="369"/>
      <c r="E23" s="369"/>
      <c r="F23" s="369"/>
      <c r="G23" s="369"/>
      <c r="H23" s="369"/>
      <c r="I23" s="369"/>
      <c r="L23" s="299"/>
      <c r="M23" s="295"/>
      <c r="N23" s="299"/>
      <c r="O23" s="299"/>
      <c r="P23" s="299"/>
      <c r="Q23" s="299"/>
      <c r="R23" s="299"/>
      <c r="S23" s="299"/>
      <c r="T23" s="295"/>
    </row>
    <row r="24" spans="1:20" ht="15.75" customHeight="1" x14ac:dyDescent="0.25">
      <c r="C24" s="369"/>
      <c r="D24" s="369"/>
      <c r="E24" s="369"/>
      <c r="F24" s="369"/>
      <c r="G24" s="369"/>
      <c r="H24" s="369"/>
      <c r="I24" s="369"/>
      <c r="L24" s="62"/>
      <c r="M24" s="300"/>
      <c r="N24" s="300"/>
      <c r="O24" s="300"/>
      <c r="P24" s="300"/>
      <c r="Q24" s="300"/>
      <c r="R24" s="300"/>
      <c r="S24" s="300"/>
      <c r="T24" s="295"/>
    </row>
    <row r="25" spans="1:20" ht="15.75" customHeight="1" x14ac:dyDescent="0.25">
      <c r="D25" s="31"/>
      <c r="E25" s="31"/>
      <c r="F25" s="31"/>
      <c r="G25" s="31"/>
      <c r="H25" s="31"/>
      <c r="I25" s="31"/>
      <c r="L25" s="62"/>
      <c r="M25" s="300"/>
      <c r="N25" s="300"/>
      <c r="O25" s="300"/>
      <c r="P25" s="300"/>
      <c r="Q25" s="300"/>
      <c r="R25" s="300"/>
      <c r="S25" s="300"/>
      <c r="T25" s="295"/>
    </row>
    <row r="26" spans="1:20" x14ac:dyDescent="0.25">
      <c r="C26" s="369" t="s">
        <v>518</v>
      </c>
      <c r="D26" s="369"/>
      <c r="E26" s="369"/>
      <c r="F26" s="369"/>
      <c r="G26" s="369"/>
      <c r="H26" s="369"/>
      <c r="I26" s="369"/>
      <c r="L26" s="62"/>
      <c r="M26" s="300"/>
      <c r="N26" s="300"/>
      <c r="O26" s="300"/>
      <c r="P26" s="300"/>
      <c r="Q26" s="300"/>
      <c r="R26" s="300"/>
      <c r="S26" s="300"/>
      <c r="T26" s="295"/>
    </row>
    <row r="27" spans="1:20" x14ac:dyDescent="0.25">
      <c r="C27" s="369"/>
      <c r="D27" s="369"/>
      <c r="E27" s="369"/>
      <c r="F27" s="369"/>
      <c r="G27" s="369"/>
      <c r="H27" s="369"/>
      <c r="I27" s="369"/>
      <c r="L27" s="62"/>
      <c r="M27" s="300"/>
      <c r="N27" s="300"/>
      <c r="O27" s="300"/>
      <c r="P27" s="300"/>
      <c r="Q27" s="300"/>
      <c r="R27" s="300"/>
      <c r="S27" s="300"/>
      <c r="T27" s="295"/>
    </row>
    <row r="28" spans="1:20" ht="15.75" customHeight="1" x14ac:dyDescent="0.25">
      <c r="A28" s="213" t="s">
        <v>203</v>
      </c>
      <c r="F28" s="184"/>
      <c r="G28" s="184"/>
      <c r="H28" s="184"/>
      <c r="I28" s="184"/>
      <c r="L28" s="212"/>
      <c r="M28" s="300"/>
      <c r="N28" s="300"/>
      <c r="O28" s="300"/>
      <c r="P28" s="300"/>
      <c r="Q28" s="300"/>
      <c r="R28" s="300"/>
      <c r="S28" s="300"/>
      <c r="T28" s="295"/>
    </row>
    <row r="29" spans="1:20" ht="15.6" customHeight="1" x14ac:dyDescent="0.25">
      <c r="C29" s="369" t="s">
        <v>519</v>
      </c>
      <c r="D29" s="369"/>
      <c r="E29" s="369"/>
      <c r="F29" s="369"/>
      <c r="G29" s="369"/>
      <c r="H29" s="369"/>
      <c r="I29" s="369"/>
      <c r="L29" s="212"/>
      <c r="M29" s="300"/>
      <c r="N29" s="300"/>
      <c r="O29" s="300"/>
      <c r="P29" s="300"/>
      <c r="Q29" s="300"/>
      <c r="R29" s="300"/>
      <c r="S29" s="300"/>
      <c r="T29" s="295"/>
    </row>
    <row r="30" spans="1:20" ht="15.75" customHeight="1" x14ac:dyDescent="0.25">
      <c r="A30" s="411" t="s">
        <v>620</v>
      </c>
      <c r="B30" s="211"/>
      <c r="C30" s="369"/>
      <c r="D30" s="369"/>
      <c r="E30" s="369"/>
      <c r="F30" s="369"/>
      <c r="G30" s="369"/>
      <c r="H30" s="369"/>
      <c r="I30" s="369"/>
      <c r="L30" s="212"/>
      <c r="M30" s="212"/>
      <c r="N30" s="212"/>
      <c r="O30" s="212"/>
      <c r="P30" s="212"/>
      <c r="Q30" s="212"/>
      <c r="R30" s="212"/>
      <c r="S30" s="212"/>
    </row>
    <row r="31" spans="1:20" ht="15.75" customHeight="1" x14ac:dyDescent="0.25">
      <c r="A31" s="394"/>
      <c r="B31" s="211"/>
      <c r="C31" s="369"/>
      <c r="D31" s="369"/>
      <c r="E31" s="369"/>
      <c r="F31" s="369"/>
      <c r="G31" s="369"/>
      <c r="H31" s="369"/>
      <c r="I31" s="369"/>
      <c r="J31" s="211"/>
      <c r="L31" s="62"/>
      <c r="M31" s="62"/>
      <c r="N31" s="62"/>
      <c r="O31" s="62"/>
      <c r="P31" s="62"/>
      <c r="Q31" s="62"/>
      <c r="R31" s="62"/>
      <c r="S31" s="62"/>
    </row>
    <row r="32" spans="1:20" ht="15.75" customHeight="1" x14ac:dyDescent="0.25">
      <c r="A32" s="211"/>
      <c r="B32" s="211"/>
      <c r="F32" s="184"/>
      <c r="G32" s="184"/>
      <c r="H32" s="184"/>
      <c r="I32" s="184"/>
      <c r="J32" s="211"/>
      <c r="M32" s="187"/>
      <c r="N32" s="187"/>
      <c r="O32" s="187"/>
      <c r="P32" s="187"/>
      <c r="Q32" s="187"/>
      <c r="R32" s="187"/>
      <c r="S32" s="187"/>
    </row>
    <row r="33" spans="1:19" ht="15.75" customHeight="1" x14ac:dyDescent="0.25">
      <c r="A33" s="275" t="s">
        <v>621</v>
      </c>
      <c r="B33" s="185"/>
      <c r="C33" s="27" t="s">
        <v>157</v>
      </c>
      <c r="D33" s="53"/>
      <c r="E33" s="53"/>
      <c r="F33" s="53"/>
      <c r="G33" s="53"/>
      <c r="H33" s="53"/>
      <c r="I33" s="53"/>
      <c r="M33" s="187"/>
      <c r="N33" s="187"/>
      <c r="O33" s="187"/>
      <c r="P33" s="187"/>
      <c r="Q33" s="187"/>
      <c r="R33" s="187"/>
      <c r="S33" s="187"/>
    </row>
    <row r="34" spans="1:19" ht="15.75" customHeight="1" x14ac:dyDescent="0.25">
      <c r="B34" s="214"/>
      <c r="M34" s="187"/>
      <c r="N34" s="187"/>
      <c r="O34" s="187"/>
      <c r="P34" s="187"/>
      <c r="Q34" s="187"/>
      <c r="R34" s="187"/>
      <c r="S34" s="187"/>
    </row>
    <row r="35" spans="1:19" ht="15.75" customHeight="1" x14ac:dyDescent="0.25">
      <c r="A35" s="412" t="s">
        <v>622</v>
      </c>
      <c r="B35" s="214"/>
      <c r="C35" s="369" t="s">
        <v>520</v>
      </c>
      <c r="D35" s="369"/>
      <c r="E35" s="369"/>
      <c r="F35" s="369"/>
      <c r="G35" s="369"/>
      <c r="H35" s="369"/>
      <c r="I35" s="369"/>
      <c r="M35" s="187"/>
      <c r="N35" s="187"/>
      <c r="O35" s="187"/>
      <c r="P35" s="187"/>
      <c r="Q35" s="187"/>
      <c r="R35" s="187"/>
      <c r="S35" s="187"/>
    </row>
    <row r="36" spans="1:19" ht="15.75" customHeight="1" x14ac:dyDescent="0.25">
      <c r="A36" s="412"/>
      <c r="B36" s="214"/>
      <c r="C36" s="369"/>
      <c r="D36" s="369"/>
      <c r="E36" s="369"/>
      <c r="F36" s="369"/>
      <c r="G36" s="369"/>
      <c r="H36" s="369"/>
      <c r="I36" s="369"/>
    </row>
    <row r="37" spans="1:19" x14ac:dyDescent="0.25">
      <c r="B37" s="186"/>
      <c r="C37" s="31"/>
      <c r="D37" s="31"/>
      <c r="E37" s="31"/>
      <c r="F37" s="31"/>
      <c r="G37" s="31"/>
    </row>
    <row r="38" spans="1:19" x14ac:dyDescent="0.25">
      <c r="A38" t="s">
        <v>623</v>
      </c>
      <c r="C38" s="369" t="s">
        <v>521</v>
      </c>
      <c r="D38" s="369"/>
      <c r="E38" s="369"/>
      <c r="F38" s="369"/>
      <c r="G38" s="369"/>
      <c r="H38" s="369"/>
      <c r="I38" s="369"/>
    </row>
    <row r="39" spans="1:19" x14ac:dyDescent="0.25">
      <c r="A39" s="31"/>
      <c r="C39" s="369"/>
      <c r="D39" s="369"/>
      <c r="E39" s="369"/>
      <c r="F39" s="369"/>
      <c r="G39" s="369"/>
      <c r="H39" s="369"/>
      <c r="I39" s="369"/>
    </row>
    <row r="40" spans="1:19" x14ac:dyDescent="0.25">
      <c r="A40" s="31" t="s">
        <v>624</v>
      </c>
      <c r="C40" s="369"/>
      <c r="D40" s="369"/>
      <c r="E40" s="369"/>
      <c r="F40" s="369"/>
      <c r="G40" s="369"/>
      <c r="H40" s="369"/>
      <c r="I40" s="369"/>
    </row>
    <row r="41" spans="1:19" x14ac:dyDescent="0.25">
      <c r="C41" s="369"/>
      <c r="D41" s="369"/>
      <c r="E41" s="369"/>
      <c r="F41" s="369"/>
      <c r="G41" s="369"/>
      <c r="H41" s="369"/>
      <c r="I41" s="369"/>
    </row>
    <row r="42" spans="1:19" x14ac:dyDescent="0.25">
      <c r="D42" s="180"/>
      <c r="E42" s="31"/>
      <c r="F42" s="31"/>
      <c r="G42" s="31"/>
      <c r="H42" s="31"/>
      <c r="I42" s="31"/>
    </row>
    <row r="43" spans="1:19" x14ac:dyDescent="0.25">
      <c r="D43" s="180"/>
      <c r="E43" s="31"/>
      <c r="F43" s="31"/>
      <c r="G43" s="31"/>
      <c r="H43" s="31"/>
      <c r="I43" s="31"/>
    </row>
    <row r="44" spans="1:19" x14ac:dyDescent="0.25">
      <c r="E44" s="31"/>
      <c r="F44" s="31"/>
      <c r="G44" s="31"/>
      <c r="H44" s="31"/>
      <c r="I44" s="31"/>
    </row>
  </sheetData>
  <mergeCells count="15">
    <mergeCell ref="C38:I41"/>
    <mergeCell ref="C23:I24"/>
    <mergeCell ref="C26:I27"/>
    <mergeCell ref="C29:I31"/>
    <mergeCell ref="A30:A31"/>
    <mergeCell ref="A35:A36"/>
    <mergeCell ref="C35:I36"/>
    <mergeCell ref="A1:I1"/>
    <mergeCell ref="A3:I3"/>
    <mergeCell ref="C5:C6"/>
    <mergeCell ref="D5:D6"/>
    <mergeCell ref="E5:E6"/>
    <mergeCell ref="F5:F6"/>
    <mergeCell ref="G5:G6"/>
    <mergeCell ref="H5:H6"/>
  </mergeCells>
  <pageMargins left="0.45" right="0.45" top="0.5" bottom="0.5" header="0.3" footer="0.3"/>
  <pageSetup scale="7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F9D0-D646-4F53-A750-BBA193F6CBA8}">
  <sheetPr>
    <pageSetUpPr fitToPage="1"/>
  </sheetPr>
  <dimension ref="A1:T44"/>
  <sheetViews>
    <sheetView zoomScaleNormal="100" workbookViewId="0">
      <selection sqref="A1:M1"/>
    </sheetView>
  </sheetViews>
  <sheetFormatPr defaultRowHeight="15.75" x14ac:dyDescent="0.25"/>
  <cols>
    <col min="1" max="1" width="11.25" customWidth="1"/>
    <col min="2" max="2" width="16" customWidth="1"/>
    <col min="3" max="3" width="7.5" customWidth="1"/>
    <col min="4" max="4" width="11.25" customWidth="1"/>
    <col min="5" max="5" width="16.25" customWidth="1"/>
    <col min="6" max="6" width="7.625" customWidth="1"/>
    <col min="7" max="7" width="13.125" customWidth="1"/>
    <col min="8" max="8" width="4.125" customWidth="1"/>
    <col min="9" max="9" width="11.625" customWidth="1"/>
    <col min="10" max="10" width="7.75" customWidth="1"/>
    <col min="11" max="11" width="16.375" customWidth="1"/>
    <col min="12" max="12" width="9.875" customWidth="1"/>
    <col min="13" max="13" width="7.375" customWidth="1"/>
    <col min="15" max="15" width="11.375" bestFit="1" customWidth="1"/>
    <col min="18" max="18" width="13.125" bestFit="1" customWidth="1"/>
  </cols>
  <sheetData>
    <row r="1" spans="1:18" s="1" customFormat="1" ht="26.25" x14ac:dyDescent="0.4">
      <c r="A1" s="367" t="s">
        <v>522</v>
      </c>
      <c r="B1" s="367"/>
      <c r="C1" s="367"/>
      <c r="D1" s="367"/>
      <c r="E1" s="367"/>
      <c r="F1" s="367"/>
      <c r="G1" s="367"/>
      <c r="H1" s="367"/>
      <c r="I1" s="367"/>
      <c r="J1" s="367"/>
      <c r="K1" s="367"/>
      <c r="L1" s="367"/>
      <c r="M1" s="367"/>
    </row>
    <row r="2" spans="1:18" ht="4.5" customHeight="1" x14ac:dyDescent="0.25">
      <c r="A2" s="2"/>
      <c r="B2" s="2"/>
      <c r="C2" s="2"/>
      <c r="D2" s="2"/>
      <c r="E2" s="2"/>
      <c r="F2" s="2"/>
      <c r="G2" s="2"/>
    </row>
    <row r="3" spans="1:18" ht="18.75" x14ac:dyDescent="0.3">
      <c r="A3" s="368" t="s">
        <v>412</v>
      </c>
      <c r="B3" s="368"/>
      <c r="C3" s="368"/>
      <c r="D3" s="368"/>
      <c r="E3" s="368"/>
      <c r="F3" s="368"/>
      <c r="G3" s="368"/>
      <c r="H3" s="368"/>
      <c r="I3" s="368"/>
      <c r="J3" s="368"/>
      <c r="K3" s="368"/>
      <c r="L3" s="368"/>
      <c r="M3" s="368"/>
    </row>
    <row r="5" spans="1:18" x14ac:dyDescent="0.25">
      <c r="I5" s="28" t="s">
        <v>116</v>
      </c>
      <c r="J5" s="28" t="s">
        <v>524</v>
      </c>
      <c r="K5" s="269" t="s">
        <v>523</v>
      </c>
      <c r="L5" s="28" t="s">
        <v>525</v>
      </c>
      <c r="M5" s="28" t="s">
        <v>71</v>
      </c>
      <c r="N5" s="4"/>
      <c r="O5" s="4"/>
      <c r="P5" s="4"/>
    </row>
    <row r="6" spans="1:18" x14ac:dyDescent="0.25">
      <c r="I6" s="49" t="s">
        <v>119</v>
      </c>
      <c r="J6" s="57">
        <v>984.29499999999996</v>
      </c>
      <c r="K6" s="57">
        <v>0</v>
      </c>
      <c r="L6" s="57">
        <v>25.018000000000029</v>
      </c>
      <c r="M6" s="57">
        <v>1009.313</v>
      </c>
      <c r="N6" s="77"/>
      <c r="O6" s="77"/>
      <c r="P6" s="77"/>
      <c r="Q6" s="77"/>
    </row>
    <row r="7" spans="1:18" x14ac:dyDescent="0.25">
      <c r="I7" s="49" t="s">
        <v>120</v>
      </c>
      <c r="J7" s="57">
        <v>1025.904</v>
      </c>
      <c r="K7" s="57">
        <v>0</v>
      </c>
      <c r="L7" s="57">
        <v>20.679082789999484</v>
      </c>
      <c r="M7" s="57">
        <v>1046.5830827899995</v>
      </c>
      <c r="N7" s="77"/>
      <c r="O7" s="77"/>
      <c r="P7" s="77"/>
      <c r="Q7" s="77"/>
    </row>
    <row r="8" spans="1:18" x14ac:dyDescent="0.25">
      <c r="I8" s="49" t="s">
        <v>121</v>
      </c>
      <c r="J8" s="57">
        <v>1080.874</v>
      </c>
      <c r="K8" s="57">
        <v>0</v>
      </c>
      <c r="L8" s="57">
        <v>3.2023426289999861</v>
      </c>
      <c r="M8" s="57">
        <v>1084.076342629</v>
      </c>
      <c r="N8" s="77"/>
      <c r="O8" s="77"/>
      <c r="P8" s="77"/>
      <c r="Q8" s="77"/>
    </row>
    <row r="9" spans="1:18" x14ac:dyDescent="0.25">
      <c r="I9" s="49" t="s">
        <v>122</v>
      </c>
      <c r="J9" s="57">
        <v>999.95399999999995</v>
      </c>
      <c r="K9" s="57">
        <v>0</v>
      </c>
      <c r="L9" s="57">
        <v>1.8509999999999991</v>
      </c>
      <c r="M9" s="57">
        <v>1001.8049999999999</v>
      </c>
      <c r="N9" s="77"/>
      <c r="O9" s="77"/>
      <c r="P9" s="77"/>
      <c r="Q9" s="77"/>
    </row>
    <row r="10" spans="1:18" x14ac:dyDescent="0.25">
      <c r="I10" s="49" t="s">
        <v>123</v>
      </c>
      <c r="J10" s="57">
        <v>1019.942</v>
      </c>
      <c r="K10" s="57">
        <v>0</v>
      </c>
      <c r="L10" s="57">
        <v>128.23700000000008</v>
      </c>
      <c r="M10" s="57">
        <v>1148.1790000000001</v>
      </c>
      <c r="N10" s="77"/>
      <c r="O10" s="77"/>
      <c r="P10" s="77"/>
      <c r="Q10" s="77"/>
      <c r="R10" s="159"/>
    </row>
    <row r="11" spans="1:18" x14ac:dyDescent="0.25">
      <c r="I11" s="49" t="s">
        <v>124</v>
      </c>
      <c r="J11" s="57">
        <v>787.70399999999995</v>
      </c>
      <c r="K11" s="57">
        <v>0</v>
      </c>
      <c r="L11" s="57">
        <v>26.896000000000072</v>
      </c>
      <c r="M11" s="57">
        <v>814.6</v>
      </c>
      <c r="N11" s="77"/>
      <c r="O11" s="77"/>
      <c r="P11" s="77"/>
      <c r="Q11" s="77"/>
      <c r="R11" s="159"/>
    </row>
    <row r="12" spans="1:18" x14ac:dyDescent="0.25">
      <c r="I12" s="49" t="s">
        <v>125</v>
      </c>
      <c r="J12" s="57">
        <v>761.18799999999999</v>
      </c>
      <c r="K12" s="57">
        <v>0</v>
      </c>
      <c r="L12" s="57">
        <v>25.508000000000038</v>
      </c>
      <c r="M12" s="57">
        <v>786.69600000000003</v>
      </c>
      <c r="N12" s="77"/>
      <c r="O12" s="77"/>
      <c r="P12" s="77"/>
      <c r="Q12" s="77"/>
      <c r="R12" s="159"/>
    </row>
    <row r="13" spans="1:18" x14ac:dyDescent="0.25">
      <c r="I13" s="49" t="s">
        <v>126</v>
      </c>
      <c r="J13" s="57">
        <v>819.36300000000006</v>
      </c>
      <c r="K13" s="57">
        <v>0</v>
      </c>
      <c r="L13" s="57">
        <v>20.153657229999908</v>
      </c>
      <c r="M13" s="57">
        <v>839.51665722999996</v>
      </c>
      <c r="N13" s="77"/>
      <c r="O13" s="77"/>
      <c r="P13" s="77"/>
      <c r="Q13" s="77"/>
      <c r="R13" s="159"/>
    </row>
    <row r="14" spans="1:18" x14ac:dyDescent="0.25">
      <c r="I14" s="49" t="s">
        <v>127</v>
      </c>
      <c r="J14" s="57">
        <v>837.24300000000005</v>
      </c>
      <c r="K14" s="57">
        <v>-7.1134434500000001</v>
      </c>
      <c r="L14" s="57">
        <v>20.329443450000007</v>
      </c>
      <c r="M14" s="57">
        <v>850.45900000000006</v>
      </c>
      <c r="N14" s="77"/>
      <c r="O14" s="77"/>
      <c r="P14" s="77"/>
      <c r="Q14" s="77"/>
      <c r="R14" s="159"/>
    </row>
    <row r="15" spans="1:18" x14ac:dyDescent="0.25">
      <c r="I15" s="49" t="s">
        <v>128</v>
      </c>
      <c r="J15" s="57">
        <v>602.24900000000002</v>
      </c>
      <c r="K15" s="57">
        <v>-31.288</v>
      </c>
      <c r="L15" s="57">
        <v>22.614227809999978</v>
      </c>
      <c r="M15" s="57">
        <v>593.57522781</v>
      </c>
      <c r="N15" s="77"/>
      <c r="O15" s="77"/>
      <c r="P15" s="77"/>
      <c r="Q15" s="77"/>
      <c r="R15" s="159"/>
    </row>
    <row r="16" spans="1:18" x14ac:dyDescent="0.25">
      <c r="I16" s="49" t="s">
        <v>129</v>
      </c>
      <c r="J16" s="57">
        <v>320.20699999999999</v>
      </c>
      <c r="K16" s="57">
        <v>-46.23</v>
      </c>
      <c r="L16" s="57">
        <v>22.360925290000047</v>
      </c>
      <c r="M16" s="57">
        <v>296.33792529000004</v>
      </c>
      <c r="N16" s="77"/>
      <c r="O16" s="77"/>
      <c r="P16" s="77"/>
      <c r="Q16" s="77"/>
      <c r="R16" s="159"/>
    </row>
    <row r="17" spans="1:20" x14ac:dyDescent="0.25">
      <c r="I17" s="49" t="s">
        <v>130</v>
      </c>
      <c r="J17" s="57">
        <v>241.58699999999999</v>
      </c>
      <c r="K17" s="57">
        <v>-39.621000000000002</v>
      </c>
      <c r="L17" s="57">
        <v>20.233570750000005</v>
      </c>
      <c r="M17" s="57">
        <v>222.19957074999999</v>
      </c>
      <c r="N17" s="77"/>
      <c r="O17" s="77"/>
      <c r="P17" s="77"/>
      <c r="Q17" s="77"/>
      <c r="R17" s="159"/>
    </row>
    <row r="18" spans="1:20" x14ac:dyDescent="0.25">
      <c r="I18" s="49" t="s">
        <v>131</v>
      </c>
      <c r="J18" s="57">
        <v>150.58000000000001</v>
      </c>
      <c r="K18" s="57">
        <v>-24.261999999999997</v>
      </c>
      <c r="L18" s="57">
        <v>18.915632239999976</v>
      </c>
      <c r="M18" s="57">
        <v>145.23363223999999</v>
      </c>
      <c r="N18" s="77"/>
      <c r="O18" s="77"/>
      <c r="P18" s="77"/>
      <c r="Q18" s="77"/>
      <c r="R18" s="159"/>
    </row>
    <row r="19" spans="1:20" x14ac:dyDescent="0.25">
      <c r="I19" s="49" t="s">
        <v>132</v>
      </c>
      <c r="J19" s="57">
        <v>33.051000000000002</v>
      </c>
      <c r="K19" s="57">
        <v>-60.009</v>
      </c>
      <c r="L19" s="57">
        <v>21.181486889999995</v>
      </c>
      <c r="M19" s="57">
        <v>-5.7765131100000033</v>
      </c>
      <c r="N19" s="77"/>
      <c r="O19" s="77"/>
      <c r="P19" s="77"/>
      <c r="Q19" s="77"/>
      <c r="R19" s="159"/>
    </row>
    <row r="20" spans="1:20" x14ac:dyDescent="0.25">
      <c r="I20" s="49" t="s">
        <v>133</v>
      </c>
      <c r="J20" s="57">
        <v>1.8220000000000001</v>
      </c>
      <c r="K20" s="57">
        <v>-49.526000000000003</v>
      </c>
      <c r="L20" s="57">
        <v>12.304000000000002</v>
      </c>
      <c r="M20" s="57">
        <v>-35.4</v>
      </c>
      <c r="N20" s="77"/>
      <c r="O20" s="77"/>
      <c r="P20" s="77"/>
      <c r="Q20" s="77"/>
      <c r="R20" s="159"/>
    </row>
    <row r="21" spans="1:20" x14ac:dyDescent="0.25">
      <c r="I21" s="49" t="s">
        <v>134</v>
      </c>
      <c r="J21" s="57">
        <v>-1.254</v>
      </c>
      <c r="K21" s="57">
        <v>-47.65953356</v>
      </c>
      <c r="L21" s="57">
        <v>25.905533560000002</v>
      </c>
      <c r="M21" s="57">
        <v>-23.007999999999999</v>
      </c>
      <c r="N21" s="77"/>
      <c r="O21" s="77"/>
      <c r="P21" s="77"/>
      <c r="Q21" s="77"/>
    </row>
    <row r="22" spans="1:20" x14ac:dyDescent="0.25">
      <c r="I22" s="49" t="s">
        <v>135</v>
      </c>
      <c r="J22" s="57">
        <v>7.8E-2</v>
      </c>
      <c r="K22" s="57">
        <v>-68.894999999999996</v>
      </c>
      <c r="L22" s="57">
        <v>24.512999999999991</v>
      </c>
      <c r="M22" s="57">
        <v>-44.304000000000002</v>
      </c>
      <c r="N22" s="77"/>
      <c r="O22" s="77"/>
      <c r="P22" s="77"/>
      <c r="Q22" s="77"/>
    </row>
    <row r="23" spans="1:20" x14ac:dyDescent="0.25">
      <c r="I23" s="49" t="s">
        <v>136</v>
      </c>
      <c r="J23" s="57">
        <v>-0.22110387000000001</v>
      </c>
      <c r="K23" s="57">
        <v>-71.602366950000004</v>
      </c>
      <c r="L23" s="57">
        <v>33.918013310000013</v>
      </c>
      <c r="M23" s="57">
        <v>-37.905457509999991</v>
      </c>
      <c r="N23" s="77"/>
      <c r="O23" s="77"/>
      <c r="P23" s="77"/>
      <c r="Q23" s="77"/>
    </row>
    <row r="24" spans="1:20" x14ac:dyDescent="0.25">
      <c r="I24" s="49" t="s">
        <v>137</v>
      </c>
      <c r="J24" s="57">
        <v>0.14899916999999974</v>
      </c>
      <c r="K24" s="57">
        <v>-93.797257729999984</v>
      </c>
      <c r="L24" s="57">
        <v>42.788659199999984</v>
      </c>
      <c r="M24" s="57">
        <v>-50.859599359999997</v>
      </c>
      <c r="N24" s="77"/>
      <c r="O24" s="77"/>
      <c r="P24" s="77"/>
    </row>
    <row r="25" spans="1:20" x14ac:dyDescent="0.25">
      <c r="I25" s="49" t="s">
        <v>150</v>
      </c>
      <c r="J25" s="57">
        <v>-0.37775868999999945</v>
      </c>
      <c r="K25" s="57">
        <v>-86.749302830000005</v>
      </c>
      <c r="L25" s="57">
        <f>M25-K25-J25</f>
        <v>25.084436540000006</v>
      </c>
      <c r="M25" s="57">
        <v>-62.042624979999999</v>
      </c>
      <c r="N25" s="77"/>
      <c r="O25" s="159"/>
      <c r="P25" s="77"/>
    </row>
    <row r="26" spans="1:20" x14ac:dyDescent="0.25">
      <c r="O26" s="77"/>
    </row>
    <row r="27" spans="1:20" x14ac:dyDescent="0.25">
      <c r="I27" s="261"/>
      <c r="J27" s="57"/>
      <c r="K27" s="57"/>
      <c r="L27" s="57"/>
      <c r="M27" s="57"/>
      <c r="O27" s="77"/>
    </row>
    <row r="28" spans="1:20" ht="15.75" customHeight="1" x14ac:dyDescent="0.25">
      <c r="I28" s="261"/>
      <c r="J28" s="57"/>
      <c r="K28" s="57"/>
      <c r="L28" s="57"/>
      <c r="M28" s="57"/>
      <c r="O28" s="77"/>
      <c r="P28" s="295"/>
    </row>
    <row r="29" spans="1:20" x14ac:dyDescent="0.25">
      <c r="A29" s="370" t="s">
        <v>526</v>
      </c>
      <c r="B29" s="370"/>
      <c r="C29" s="370"/>
      <c r="D29" s="370"/>
      <c r="E29" s="370"/>
      <c r="F29" s="46"/>
      <c r="G29" s="370" t="s">
        <v>527</v>
      </c>
      <c r="H29" s="370"/>
      <c r="I29" s="370"/>
      <c r="J29" s="370"/>
      <c r="K29" s="370"/>
      <c r="L29" s="370"/>
      <c r="M29" s="370"/>
      <c r="P29" s="295"/>
    </row>
    <row r="30" spans="1:20" x14ac:dyDescent="0.25">
      <c r="A30" s="83"/>
      <c r="B30" s="5"/>
      <c r="C30" s="5"/>
      <c r="E30" s="5"/>
      <c r="F30" s="5"/>
      <c r="G30" s="5"/>
      <c r="P30" s="299"/>
      <c r="S30" s="47"/>
      <c r="T30" s="54"/>
    </row>
    <row r="31" spans="1:20" ht="15.75" customHeight="1" x14ac:dyDescent="0.25">
      <c r="A31" s="46" t="s">
        <v>191</v>
      </c>
      <c r="B31" s="4" t="s">
        <v>528</v>
      </c>
      <c r="D31" s="46" t="s">
        <v>191</v>
      </c>
      <c r="E31" s="4" t="s">
        <v>528</v>
      </c>
      <c r="F31" s="83"/>
      <c r="G31" s="366" t="s">
        <v>529</v>
      </c>
      <c r="H31" s="366"/>
      <c r="I31" s="366"/>
      <c r="J31" s="366"/>
      <c r="K31" s="366"/>
      <c r="L31" s="366"/>
      <c r="M31" s="366"/>
      <c r="P31" s="295"/>
      <c r="S31" s="47"/>
      <c r="T31" s="54"/>
    </row>
    <row r="32" spans="1:20" ht="15.75" customHeight="1" x14ac:dyDescent="0.25">
      <c r="A32" s="49">
        <v>1999</v>
      </c>
      <c r="B32" s="215">
        <v>10.99</v>
      </c>
      <c r="C32" s="83"/>
      <c r="D32" s="49">
        <v>2007</v>
      </c>
      <c r="E32" s="215">
        <v>3.89</v>
      </c>
      <c r="F32" s="216"/>
      <c r="G32" s="366" t="s">
        <v>530</v>
      </c>
      <c r="H32" s="366"/>
      <c r="I32" s="366"/>
      <c r="J32" s="366"/>
      <c r="K32" s="366"/>
      <c r="L32" s="366"/>
      <c r="M32" s="366"/>
      <c r="S32" s="47"/>
      <c r="T32" s="54"/>
    </row>
    <row r="33" spans="1:20" x14ac:dyDescent="0.25">
      <c r="A33" s="49">
        <v>2000</v>
      </c>
      <c r="B33" s="215">
        <v>8.99</v>
      </c>
      <c r="C33" s="84"/>
      <c r="D33" s="49" t="s">
        <v>531</v>
      </c>
      <c r="E33" s="215">
        <v>2.89</v>
      </c>
      <c r="F33" s="216"/>
      <c r="G33" s="366" t="s">
        <v>532</v>
      </c>
      <c r="H33" s="366"/>
      <c r="I33" s="366"/>
      <c r="J33" s="366"/>
      <c r="K33" s="366"/>
      <c r="L33" s="366"/>
      <c r="M33" s="366"/>
      <c r="S33" s="47"/>
      <c r="T33" s="54"/>
    </row>
    <row r="34" spans="1:20" x14ac:dyDescent="0.25">
      <c r="A34" s="49">
        <v>2001</v>
      </c>
      <c r="B34" s="215">
        <v>7.49</v>
      </c>
      <c r="C34" s="84"/>
      <c r="D34" s="49">
        <v>2012</v>
      </c>
      <c r="E34" s="215">
        <v>1.89</v>
      </c>
      <c r="F34" s="216"/>
      <c r="G34" s="366" t="s">
        <v>533</v>
      </c>
      <c r="H34" s="366"/>
      <c r="I34" s="366"/>
      <c r="J34" s="366"/>
      <c r="K34" s="366"/>
      <c r="L34" s="366"/>
      <c r="M34" s="366"/>
      <c r="S34" s="47"/>
      <c r="T34" s="54"/>
    </row>
    <row r="35" spans="1:20" ht="15.75" customHeight="1" x14ac:dyDescent="0.25">
      <c r="A35" s="49" t="s">
        <v>534</v>
      </c>
      <c r="B35" s="215">
        <v>7.24</v>
      </c>
      <c r="C35" s="84"/>
      <c r="D35" s="49">
        <v>2013</v>
      </c>
      <c r="E35" s="215">
        <v>0.89</v>
      </c>
      <c r="F35" s="216"/>
      <c r="G35" s="366" t="s">
        <v>535</v>
      </c>
      <c r="H35" s="366"/>
      <c r="I35" s="366"/>
      <c r="J35" s="366"/>
      <c r="K35" s="366"/>
      <c r="L35" s="366"/>
      <c r="M35" s="366"/>
      <c r="S35" s="47"/>
      <c r="T35" s="54"/>
    </row>
    <row r="36" spans="1:20" x14ac:dyDescent="0.25">
      <c r="A36" s="50">
        <v>2004</v>
      </c>
      <c r="B36" s="91">
        <v>7.24</v>
      </c>
      <c r="C36" s="84"/>
      <c r="D36" s="49">
        <v>2014</v>
      </c>
      <c r="E36" s="215">
        <v>0.67</v>
      </c>
      <c r="F36" s="216"/>
      <c r="G36" s="366" t="s">
        <v>536</v>
      </c>
      <c r="H36" s="366"/>
      <c r="I36" s="366"/>
      <c r="J36" s="366"/>
      <c r="K36" s="366"/>
      <c r="L36" s="366"/>
      <c r="M36" s="366"/>
      <c r="S36" s="47"/>
      <c r="T36" s="54"/>
    </row>
    <row r="37" spans="1:20" ht="15.75" customHeight="1" x14ac:dyDescent="0.25">
      <c r="A37" s="50">
        <v>2005</v>
      </c>
      <c r="B37" s="91">
        <v>5.99</v>
      </c>
      <c r="C37" s="31"/>
      <c r="D37" s="50">
        <v>2015</v>
      </c>
      <c r="E37" s="91">
        <v>0.45</v>
      </c>
      <c r="F37" s="216"/>
      <c r="G37" s="366" t="s">
        <v>537</v>
      </c>
      <c r="H37" s="366"/>
      <c r="I37" s="366"/>
      <c r="J37" s="366"/>
      <c r="K37" s="366"/>
      <c r="L37" s="366"/>
      <c r="M37" s="366"/>
      <c r="S37" s="47"/>
      <c r="T37" s="54"/>
    </row>
    <row r="38" spans="1:20" ht="15.75" customHeight="1" x14ac:dyDescent="0.25">
      <c r="A38" s="49">
        <v>2006</v>
      </c>
      <c r="B38" s="215">
        <v>4.8899999999999997</v>
      </c>
      <c r="C38" s="31"/>
      <c r="D38" s="50">
        <v>2016</v>
      </c>
      <c r="E38" s="238" t="s">
        <v>113</v>
      </c>
      <c r="F38" s="217"/>
      <c r="G38" s="366" t="s">
        <v>538</v>
      </c>
      <c r="H38" s="366"/>
      <c r="I38" s="366"/>
      <c r="J38" s="366"/>
      <c r="K38" s="366"/>
      <c r="L38" s="366"/>
      <c r="M38" s="366"/>
      <c r="S38" s="47"/>
      <c r="T38" s="54"/>
    </row>
    <row r="39" spans="1:20" x14ac:dyDescent="0.25">
      <c r="A39" s="50"/>
      <c r="B39" s="91"/>
      <c r="C39" s="31"/>
      <c r="D39" s="50"/>
      <c r="E39" s="91"/>
      <c r="F39" s="217"/>
      <c r="G39" s="366" t="s">
        <v>539</v>
      </c>
      <c r="H39" s="366"/>
      <c r="I39" s="366"/>
      <c r="J39" s="366"/>
      <c r="K39" s="366"/>
      <c r="L39" s="366"/>
      <c r="M39" s="366"/>
      <c r="S39" s="47"/>
      <c r="T39" s="54"/>
    </row>
    <row r="40" spans="1:20" x14ac:dyDescent="0.25">
      <c r="A40" s="50"/>
      <c r="B40" s="217"/>
      <c r="C40" s="31"/>
      <c r="D40" s="31"/>
      <c r="E40" s="31"/>
      <c r="F40" s="31"/>
      <c r="G40" s="366" t="s">
        <v>540</v>
      </c>
      <c r="H40" s="366"/>
      <c r="I40" s="366"/>
      <c r="J40" s="366"/>
      <c r="K40" s="366"/>
      <c r="L40" s="366"/>
      <c r="M40" s="366"/>
      <c r="S40" s="47"/>
      <c r="T40" s="54"/>
    </row>
    <row r="41" spans="1:20" x14ac:dyDescent="0.25">
      <c r="A41" s="44"/>
      <c r="B41" s="85"/>
      <c r="G41" s="366" t="s">
        <v>541</v>
      </c>
      <c r="H41" s="366"/>
      <c r="I41" s="366"/>
      <c r="J41" s="366"/>
      <c r="K41" s="366"/>
      <c r="L41" s="366"/>
      <c r="M41" s="366"/>
      <c r="S41" s="47"/>
      <c r="T41" s="54"/>
    </row>
    <row r="42" spans="1:20" ht="15.75" customHeight="1" x14ac:dyDescent="0.25">
      <c r="A42" s="44"/>
      <c r="B42" s="44"/>
      <c r="E42" s="31"/>
      <c r="F42" s="31"/>
      <c r="G42" s="31"/>
      <c r="H42" s="31"/>
      <c r="I42" s="31"/>
      <c r="J42" s="31"/>
      <c r="K42" s="31"/>
      <c r="L42" s="31"/>
      <c r="M42" s="31"/>
      <c r="S42" s="47"/>
      <c r="T42" s="54"/>
    </row>
    <row r="43" spans="1:20" x14ac:dyDescent="0.25">
      <c r="E43" s="31"/>
      <c r="F43" s="31"/>
      <c r="G43" s="31"/>
      <c r="H43" s="31"/>
      <c r="I43" s="31"/>
      <c r="J43" s="31"/>
      <c r="K43" s="31"/>
      <c r="L43" s="31"/>
      <c r="M43" s="31"/>
      <c r="S43" s="47"/>
      <c r="T43" s="54"/>
    </row>
    <row r="44" spans="1:20" x14ac:dyDescent="0.25">
      <c r="S44" s="47"/>
    </row>
  </sheetData>
  <mergeCells count="15">
    <mergeCell ref="G38:M38"/>
    <mergeCell ref="G39:M39"/>
    <mergeCell ref="G40:M40"/>
    <mergeCell ref="G41:M41"/>
    <mergeCell ref="G32:M32"/>
    <mergeCell ref="G33:M33"/>
    <mergeCell ref="G34:M34"/>
    <mergeCell ref="G35:M35"/>
    <mergeCell ref="G36:M36"/>
    <mergeCell ref="G37:M37"/>
    <mergeCell ref="G31:M31"/>
    <mergeCell ref="A1:M1"/>
    <mergeCell ref="A3:M3"/>
    <mergeCell ref="A29:E29"/>
    <mergeCell ref="G29:M29"/>
  </mergeCells>
  <pageMargins left="0.45" right="0.45" top="0.5" bottom="0.5" header="0.3" footer="0.3"/>
  <pageSetup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1CE75-AEAF-407E-924F-B52EF25EB84D}">
  <dimension ref="A1:Q44"/>
  <sheetViews>
    <sheetView zoomScaleNormal="100" workbookViewId="0">
      <selection sqref="A1:G1"/>
    </sheetView>
  </sheetViews>
  <sheetFormatPr defaultRowHeight="15.75" x14ac:dyDescent="0.25"/>
  <cols>
    <col min="1" max="1" width="84.5" customWidth="1"/>
    <col min="2" max="2" width="7" customWidth="1"/>
    <col min="3" max="3" width="11.25" customWidth="1"/>
    <col min="4" max="4" width="6.875" bestFit="1" customWidth="1"/>
    <col min="5" max="5" width="14.125" bestFit="1" customWidth="1"/>
    <col min="6" max="6" width="7.5" customWidth="1"/>
    <col min="7" max="7" width="8.75" customWidth="1"/>
  </cols>
  <sheetData>
    <row r="1" spans="1:17" s="1" customFormat="1" ht="26.25" x14ac:dyDescent="0.4">
      <c r="A1" s="367" t="s">
        <v>58</v>
      </c>
      <c r="B1" s="367"/>
      <c r="C1" s="367"/>
      <c r="D1" s="367"/>
      <c r="E1" s="367"/>
      <c r="F1" s="367"/>
      <c r="G1" s="367"/>
    </row>
    <row r="2" spans="1:17" ht="4.5" customHeight="1" x14ac:dyDescent="0.25">
      <c r="A2" s="2"/>
      <c r="B2" s="2"/>
    </row>
    <row r="3" spans="1:17" ht="18.75" customHeight="1" x14ac:dyDescent="0.3">
      <c r="A3" s="368" t="s">
        <v>100</v>
      </c>
      <c r="B3" s="368"/>
      <c r="C3" s="368"/>
      <c r="D3" s="368"/>
      <c r="E3" s="368"/>
      <c r="F3" s="368"/>
      <c r="G3" s="368"/>
    </row>
    <row r="5" spans="1:17" x14ac:dyDescent="0.25">
      <c r="C5" s="27" t="s">
        <v>101</v>
      </c>
      <c r="D5" s="28" t="s">
        <v>102</v>
      </c>
      <c r="E5" s="28" t="s">
        <v>103</v>
      </c>
      <c r="F5" s="28" t="s">
        <v>104</v>
      </c>
      <c r="G5" s="28" t="s">
        <v>105</v>
      </c>
      <c r="J5" s="5"/>
    </row>
    <row r="6" spans="1:17" x14ac:dyDescent="0.25">
      <c r="C6" t="s">
        <v>59</v>
      </c>
      <c r="D6" s="19">
        <v>174.49562226999998</v>
      </c>
      <c r="E6" s="19">
        <v>1338.60634426</v>
      </c>
      <c r="F6" s="19">
        <v>1140.57274876</v>
      </c>
      <c r="G6" s="19">
        <v>42.527014730000005</v>
      </c>
      <c r="I6" s="19"/>
      <c r="N6" s="29"/>
      <c r="O6" s="29"/>
      <c r="P6" s="29"/>
      <c r="Q6" s="29"/>
    </row>
    <row r="7" spans="1:17" x14ac:dyDescent="0.25">
      <c r="C7" t="s">
        <v>60</v>
      </c>
      <c r="D7" s="19">
        <v>111.26891765000002</v>
      </c>
      <c r="E7" s="19">
        <v>1304.2468778500001</v>
      </c>
      <c r="F7" s="19">
        <v>1414.4462138999997</v>
      </c>
      <c r="G7" s="19">
        <v>34.98265318</v>
      </c>
      <c r="I7" s="19"/>
      <c r="N7" s="29"/>
      <c r="O7" s="29"/>
      <c r="P7" s="29"/>
      <c r="Q7" s="29"/>
    </row>
    <row r="8" spans="1:17" x14ac:dyDescent="0.25">
      <c r="C8" t="s">
        <v>61</v>
      </c>
      <c r="D8" s="19">
        <v>1080.0112169699999</v>
      </c>
      <c r="E8" s="19">
        <v>1279.7297912499998</v>
      </c>
      <c r="F8" s="19">
        <v>1825.8105341</v>
      </c>
      <c r="G8" s="19">
        <v>32.333014339999998</v>
      </c>
      <c r="I8" s="19"/>
      <c r="N8" s="29"/>
      <c r="O8" s="29"/>
      <c r="P8" s="29"/>
      <c r="Q8" s="29"/>
    </row>
    <row r="9" spans="1:17" x14ac:dyDescent="0.25">
      <c r="C9" t="s">
        <v>62</v>
      </c>
      <c r="D9" s="19">
        <v>183.35955436000003</v>
      </c>
      <c r="E9" s="19">
        <v>1398.9476886999996</v>
      </c>
      <c r="F9" s="19">
        <v>1497.2628262799997</v>
      </c>
      <c r="G9" s="19">
        <v>45.370349000000004</v>
      </c>
      <c r="I9" s="19"/>
      <c r="N9" s="29"/>
      <c r="O9" s="29"/>
      <c r="P9" s="29"/>
      <c r="Q9" s="29"/>
    </row>
    <row r="10" spans="1:17" x14ac:dyDescent="0.25">
      <c r="C10" t="s">
        <v>63</v>
      </c>
      <c r="D10" s="19">
        <v>181.01725621000003</v>
      </c>
      <c r="E10" s="19">
        <v>1255.66936517</v>
      </c>
      <c r="F10" s="19">
        <v>1180.81122233</v>
      </c>
      <c r="G10" s="19">
        <v>136.02169365</v>
      </c>
      <c r="I10" s="19"/>
      <c r="N10" s="29"/>
      <c r="O10" s="29"/>
      <c r="P10" s="29"/>
      <c r="Q10" s="29"/>
    </row>
    <row r="11" spans="1:17" x14ac:dyDescent="0.25">
      <c r="C11" t="s">
        <v>64</v>
      </c>
      <c r="D11" s="19">
        <v>1008.7163630100001</v>
      </c>
      <c r="E11" s="19">
        <v>1326.6364033699999</v>
      </c>
      <c r="F11" s="19">
        <v>1651.0212631699997</v>
      </c>
      <c r="G11" s="19">
        <v>55.45728119000001</v>
      </c>
      <c r="I11" s="19"/>
      <c r="N11" s="29"/>
      <c r="O11" s="29"/>
      <c r="P11" s="29"/>
      <c r="Q11" s="29"/>
    </row>
    <row r="12" spans="1:17" x14ac:dyDescent="0.25">
      <c r="C12" t="s">
        <v>65</v>
      </c>
      <c r="D12" s="19">
        <v>223.36327364000002</v>
      </c>
      <c r="E12" s="19">
        <v>1352.5852988499998</v>
      </c>
      <c r="F12" s="19">
        <v>1951.8609687000001</v>
      </c>
      <c r="G12" s="19">
        <v>37.872360050000005</v>
      </c>
      <c r="I12" s="19"/>
      <c r="K12" s="30"/>
      <c r="N12" s="29"/>
      <c r="O12" s="29"/>
      <c r="P12" s="29"/>
      <c r="Q12" s="29"/>
    </row>
    <row r="13" spans="1:17" x14ac:dyDescent="0.25">
      <c r="C13" s="31" t="s">
        <v>66</v>
      </c>
      <c r="D13" s="19">
        <v>303.84256336000004</v>
      </c>
      <c r="E13" s="19">
        <v>1122.8443438000002</v>
      </c>
      <c r="F13" s="19">
        <v>1351.3614156699998</v>
      </c>
      <c r="G13" s="19">
        <v>49.768986060000003</v>
      </c>
      <c r="N13" s="29"/>
      <c r="O13" s="29"/>
      <c r="P13" s="29"/>
      <c r="Q13" s="29"/>
    </row>
    <row r="14" spans="1:17" x14ac:dyDescent="0.25">
      <c r="C14" s="31" t="s">
        <v>67</v>
      </c>
      <c r="D14" s="19">
        <v>2960.8566136899999</v>
      </c>
      <c r="E14" s="19">
        <v>1193.75249201</v>
      </c>
      <c r="F14" s="19">
        <v>1793.8230473200001</v>
      </c>
      <c r="G14" s="19">
        <v>241.88137797000002</v>
      </c>
      <c r="N14" s="29"/>
      <c r="O14" s="29"/>
      <c r="P14" s="29"/>
      <c r="Q14" s="29"/>
    </row>
    <row r="15" spans="1:17" x14ac:dyDescent="0.25">
      <c r="C15" s="31" t="s">
        <v>68</v>
      </c>
      <c r="D15" s="19">
        <v>992.12419278999994</v>
      </c>
      <c r="E15" s="19">
        <v>1244.4019373399994</v>
      </c>
      <c r="F15" s="19">
        <v>3109.1609140999999</v>
      </c>
      <c r="G15" s="19">
        <v>310.02042825000001</v>
      </c>
      <c r="H15" s="5"/>
      <c r="N15" s="29"/>
      <c r="O15" s="29"/>
      <c r="P15" s="29"/>
      <c r="Q15" s="29"/>
    </row>
    <row r="16" spans="1:17" x14ac:dyDescent="0.25">
      <c r="C16" t="s">
        <v>69</v>
      </c>
      <c r="D16" s="19">
        <v>445.35363364</v>
      </c>
      <c r="E16" s="19">
        <v>1254.18968096</v>
      </c>
      <c r="F16" s="19">
        <v>1510.2198772999998</v>
      </c>
      <c r="G16" s="19">
        <v>82.42851666</v>
      </c>
      <c r="N16" s="29"/>
      <c r="O16" s="29"/>
      <c r="P16" s="29"/>
      <c r="Q16" s="29"/>
    </row>
    <row r="17" spans="1:17" x14ac:dyDescent="0.25">
      <c r="C17" t="s">
        <v>70</v>
      </c>
      <c r="D17" s="19">
        <v>589.60272653999982</v>
      </c>
      <c r="E17" s="19">
        <v>1351.4217837699998</v>
      </c>
      <c r="F17" s="19">
        <v>1673.00385708</v>
      </c>
      <c r="G17" s="19">
        <v>72.085040510000013</v>
      </c>
      <c r="N17" s="29"/>
      <c r="O17" s="29"/>
      <c r="P17" s="29"/>
      <c r="Q17" s="29"/>
    </row>
    <row r="19" spans="1:17" x14ac:dyDescent="0.25">
      <c r="C19" s="31"/>
      <c r="D19" s="31"/>
      <c r="E19" s="31"/>
      <c r="F19" s="31"/>
      <c r="G19" s="31"/>
    </row>
    <row r="20" spans="1:17" x14ac:dyDescent="0.25">
      <c r="C20" s="31"/>
      <c r="D20" s="31"/>
      <c r="E20" s="31"/>
      <c r="F20" s="31"/>
      <c r="G20" s="31"/>
      <c r="H20" s="5"/>
    </row>
    <row r="21" spans="1:17" x14ac:dyDescent="0.25">
      <c r="C21" s="31"/>
      <c r="D21" s="31"/>
      <c r="E21" s="31"/>
      <c r="F21" s="31"/>
      <c r="G21" s="31"/>
    </row>
    <row r="23" spans="1:17" x14ac:dyDescent="0.25">
      <c r="C23" s="5"/>
    </row>
    <row r="25" spans="1:17" x14ac:dyDescent="0.25">
      <c r="C25" s="32"/>
      <c r="F25" s="32"/>
    </row>
    <row r="26" spans="1:17" x14ac:dyDescent="0.25">
      <c r="C26" s="32"/>
      <c r="F26" s="32"/>
    </row>
    <row r="28" spans="1:17" x14ac:dyDescent="0.25">
      <c r="A28" s="267" t="s">
        <v>106</v>
      </c>
      <c r="B28" s="53"/>
      <c r="C28" s="267"/>
      <c r="D28" s="53"/>
      <c r="E28" s="53"/>
      <c r="F28" s="53"/>
      <c r="G28" s="53"/>
    </row>
    <row r="30" spans="1:17" x14ac:dyDescent="0.25">
      <c r="A30" t="s">
        <v>107</v>
      </c>
      <c r="C30" s="32"/>
      <c r="F30" s="32"/>
    </row>
    <row r="31" spans="1:17" x14ac:dyDescent="0.25">
      <c r="A31" t="s">
        <v>108</v>
      </c>
      <c r="C31" s="32"/>
      <c r="F31" s="32"/>
    </row>
    <row r="32" spans="1:17" x14ac:dyDescent="0.25">
      <c r="A32" t="s">
        <v>109</v>
      </c>
      <c r="C32" s="32"/>
      <c r="F32" s="32"/>
    </row>
    <row r="33" spans="1:8" x14ac:dyDescent="0.25">
      <c r="A33" t="s">
        <v>110</v>
      </c>
      <c r="C33" s="32"/>
      <c r="F33" s="32"/>
    </row>
    <row r="35" spans="1:8" x14ac:dyDescent="0.25">
      <c r="A35" s="267" t="s">
        <v>111</v>
      </c>
      <c r="B35" s="53"/>
      <c r="C35" s="267"/>
      <c r="D35" s="267"/>
      <c r="E35" s="53"/>
      <c r="F35" s="267"/>
      <c r="G35" s="267"/>
    </row>
    <row r="36" spans="1:8" x14ac:dyDescent="0.25">
      <c r="F36" s="32"/>
    </row>
    <row r="37" spans="1:8" ht="15.75" customHeight="1" x14ac:dyDescent="0.25">
      <c r="A37" s="369" t="s">
        <v>149</v>
      </c>
      <c r="B37" s="369"/>
      <c r="C37" s="369"/>
      <c r="D37" s="369"/>
      <c r="E37" s="369"/>
      <c r="F37" s="369"/>
      <c r="G37" s="369"/>
    </row>
    <row r="38" spans="1:8" ht="15.75" customHeight="1" x14ac:dyDescent="0.25">
      <c r="A38" s="262"/>
      <c r="B38" s="262"/>
      <c r="C38" s="262"/>
      <c r="D38" s="262"/>
      <c r="E38" s="262"/>
      <c r="F38" s="262"/>
      <c r="G38" s="262"/>
    </row>
    <row r="39" spans="1:8" x14ac:dyDescent="0.25">
      <c r="A39" s="31"/>
      <c r="B39" s="31"/>
      <c r="C39" s="31"/>
      <c r="D39" s="31"/>
      <c r="E39" s="31"/>
      <c r="F39" s="31"/>
      <c r="G39" s="31"/>
    </row>
    <row r="40" spans="1:8" x14ac:dyDescent="0.25">
      <c r="A40" s="31"/>
    </row>
    <row r="44" spans="1:8" x14ac:dyDescent="0.25">
      <c r="H44" s="5"/>
    </row>
  </sheetData>
  <mergeCells count="3">
    <mergeCell ref="A1:G1"/>
    <mergeCell ref="A3:G3"/>
    <mergeCell ref="A37:G37"/>
  </mergeCells>
  <pageMargins left="0.45" right="0.45" top="0.5" bottom="0.5" header="0.3" footer="0.3"/>
  <pageSetup scale="78"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DEA4E-3ACC-4559-B739-152F02D5EFF1}">
  <sheetPr>
    <pageSetUpPr fitToPage="1"/>
  </sheetPr>
  <dimension ref="A1:P46"/>
  <sheetViews>
    <sheetView zoomScaleNormal="100" workbookViewId="0">
      <selection sqref="A1:O1"/>
    </sheetView>
  </sheetViews>
  <sheetFormatPr defaultRowHeight="15.75" x14ac:dyDescent="0.25"/>
  <cols>
    <col min="1" max="1" width="23.25" customWidth="1"/>
    <col min="2" max="2" width="2.125" customWidth="1"/>
    <col min="3" max="14" width="8.75" customWidth="1"/>
    <col min="15" max="15" width="9.625" customWidth="1"/>
  </cols>
  <sheetData>
    <row r="1" spans="1:15" s="1" customFormat="1" ht="26.25" x14ac:dyDescent="0.4">
      <c r="A1" s="367" t="s">
        <v>542</v>
      </c>
      <c r="B1" s="367"/>
      <c r="C1" s="367"/>
      <c r="D1" s="367"/>
      <c r="E1" s="367"/>
      <c r="F1" s="367"/>
      <c r="G1" s="367"/>
      <c r="H1" s="367"/>
      <c r="I1" s="367"/>
      <c r="J1" s="367"/>
      <c r="K1" s="367"/>
      <c r="L1" s="367"/>
      <c r="M1" s="367"/>
      <c r="N1" s="367"/>
      <c r="O1" s="367"/>
    </row>
    <row r="2" spans="1:15" ht="4.5" customHeight="1" x14ac:dyDescent="0.25">
      <c r="A2" s="2"/>
      <c r="B2" s="2"/>
      <c r="C2" s="2"/>
      <c r="D2" s="2"/>
      <c r="E2" s="2"/>
      <c r="F2" s="2"/>
      <c r="G2" s="2"/>
      <c r="H2" s="2"/>
      <c r="I2" s="2"/>
      <c r="J2" s="2"/>
    </row>
    <row r="3" spans="1:15" ht="18.75" customHeight="1" x14ac:dyDescent="0.3">
      <c r="A3" s="368" t="s">
        <v>148</v>
      </c>
      <c r="B3" s="368"/>
      <c r="C3" s="368"/>
      <c r="D3" s="368"/>
      <c r="E3" s="368"/>
      <c r="F3" s="368"/>
      <c r="G3" s="368"/>
      <c r="H3" s="368"/>
      <c r="I3" s="368"/>
      <c r="J3" s="368"/>
      <c r="K3" s="368"/>
      <c r="L3" s="368"/>
      <c r="M3" s="368"/>
      <c r="N3" s="368"/>
      <c r="O3" s="368"/>
    </row>
    <row r="5" spans="1:15" x14ac:dyDescent="0.25">
      <c r="A5" s="7"/>
      <c r="B5" s="8"/>
      <c r="C5" s="9" t="s">
        <v>59</v>
      </c>
      <c r="D5" s="9" t="s">
        <v>60</v>
      </c>
      <c r="E5" s="9" t="s">
        <v>61</v>
      </c>
      <c r="F5" s="9" t="s">
        <v>62</v>
      </c>
      <c r="G5" s="9" t="s">
        <v>63</v>
      </c>
      <c r="H5" s="9" t="s">
        <v>64</v>
      </c>
      <c r="I5" s="9" t="s">
        <v>65</v>
      </c>
      <c r="J5" s="9" t="s">
        <v>66</v>
      </c>
      <c r="K5" s="9" t="s">
        <v>67</v>
      </c>
      <c r="L5" s="9" t="s">
        <v>68</v>
      </c>
      <c r="M5" s="9" t="s">
        <v>69</v>
      </c>
      <c r="N5" s="9" t="s">
        <v>70</v>
      </c>
      <c r="O5" s="10" t="s">
        <v>71</v>
      </c>
    </row>
    <row r="6" spans="1:15" x14ac:dyDescent="0.25">
      <c r="A6" s="7"/>
      <c r="B6" s="8"/>
      <c r="C6" s="11"/>
      <c r="D6" s="11"/>
      <c r="E6" s="11"/>
      <c r="F6" s="11"/>
      <c r="G6" s="11"/>
      <c r="H6" s="11"/>
      <c r="I6" s="11"/>
      <c r="J6" s="11"/>
      <c r="K6" s="11"/>
      <c r="L6" s="11"/>
      <c r="M6" s="11"/>
      <c r="N6" s="11"/>
      <c r="O6" s="12"/>
    </row>
    <row r="7" spans="1:15" ht="15.75" customHeight="1" x14ac:dyDescent="0.25">
      <c r="A7" s="13" t="s">
        <v>543</v>
      </c>
      <c r="B7" s="14"/>
      <c r="C7" s="15">
        <v>240.92624972000002</v>
      </c>
      <c r="D7" s="15">
        <v>239.66452884</v>
      </c>
      <c r="E7" s="15">
        <v>252.83343114999997</v>
      </c>
      <c r="F7" s="15">
        <v>217.62802036999997</v>
      </c>
      <c r="G7" s="15">
        <v>257.23630037999999</v>
      </c>
      <c r="H7" s="15">
        <v>203.04343039000003</v>
      </c>
      <c r="I7" s="15">
        <v>222.18051927000002</v>
      </c>
      <c r="J7" s="15">
        <v>256.67422994000003</v>
      </c>
      <c r="K7" s="15">
        <v>244.16885680000001</v>
      </c>
      <c r="L7" s="15">
        <v>291.04506738000003</v>
      </c>
      <c r="M7" s="15">
        <v>280.79259407000001</v>
      </c>
      <c r="N7" s="15">
        <v>252.11666987999999</v>
      </c>
      <c r="O7" s="15">
        <v>2958.3098981900002</v>
      </c>
    </row>
    <row r="8" spans="1:15" x14ac:dyDescent="0.25">
      <c r="A8" s="16"/>
      <c r="B8" s="8"/>
      <c r="C8" s="17"/>
      <c r="D8" s="17"/>
      <c r="E8" s="17"/>
      <c r="F8" s="17"/>
      <c r="G8" s="17"/>
      <c r="H8" s="17"/>
      <c r="I8" s="17"/>
      <c r="J8" s="17"/>
      <c r="K8" s="17"/>
      <c r="L8" s="17"/>
      <c r="M8" s="17"/>
      <c r="N8" s="17"/>
      <c r="O8" s="17"/>
    </row>
    <row r="9" spans="1:15" x14ac:dyDescent="0.25">
      <c r="A9" s="413" t="s">
        <v>544</v>
      </c>
      <c r="B9" s="413"/>
      <c r="C9" s="15">
        <v>141.64843671</v>
      </c>
      <c r="D9" s="15">
        <v>161.15600544</v>
      </c>
      <c r="E9" s="15">
        <v>152.49399711999996</v>
      </c>
      <c r="F9" s="15">
        <v>131.39476267000001</v>
      </c>
      <c r="G9" s="15">
        <v>168.40331033000001</v>
      </c>
      <c r="H9" s="15">
        <v>128.96450067000001</v>
      </c>
      <c r="I9" s="15">
        <v>135.43546547</v>
      </c>
      <c r="J9" s="15">
        <v>156.94414541000003</v>
      </c>
      <c r="K9" s="15">
        <v>120.06555238000001</v>
      </c>
      <c r="L9" s="15">
        <v>160.69002467999999</v>
      </c>
      <c r="M9" s="15">
        <v>168.91164808000002</v>
      </c>
      <c r="N9" s="15">
        <v>148.69610946999998</v>
      </c>
      <c r="O9" s="15">
        <v>1774.8039584300002</v>
      </c>
    </row>
    <row r="10" spans="1:15" x14ac:dyDescent="0.25">
      <c r="A10" s="18"/>
      <c r="B10" s="8"/>
      <c r="C10" s="19"/>
      <c r="D10" s="19"/>
      <c r="E10" s="19"/>
      <c r="F10" s="19"/>
      <c r="G10" s="19"/>
      <c r="H10" s="19"/>
      <c r="I10" s="19"/>
      <c r="J10" s="19"/>
      <c r="K10" s="19"/>
      <c r="L10" s="19"/>
      <c r="M10" s="19"/>
      <c r="N10" s="19"/>
      <c r="O10" s="19"/>
    </row>
    <row r="11" spans="1:15" x14ac:dyDescent="0.25">
      <c r="A11" s="18" t="s">
        <v>545</v>
      </c>
      <c r="B11" s="8"/>
      <c r="C11" s="19">
        <v>3.1746225499999996</v>
      </c>
      <c r="D11" s="19">
        <v>24.472486510000003</v>
      </c>
      <c r="E11" s="19">
        <v>10.742052039999999</v>
      </c>
      <c r="F11" s="19">
        <v>3.5626815600000001</v>
      </c>
      <c r="G11" s="19">
        <v>28.474755079999998</v>
      </c>
      <c r="H11" s="19">
        <v>11.945005499999999</v>
      </c>
      <c r="I11" s="19">
        <v>1.6438464899999998</v>
      </c>
      <c r="J11" s="19">
        <v>26.877556739999999</v>
      </c>
      <c r="K11" s="19">
        <v>7.9356771200000003</v>
      </c>
      <c r="L11" s="19">
        <v>1.70467076</v>
      </c>
      <c r="M11" s="19">
        <v>31.620881749999999</v>
      </c>
      <c r="N11" s="19">
        <v>6.8563258099999995</v>
      </c>
      <c r="O11" s="19">
        <v>159.01056190999998</v>
      </c>
    </row>
    <row r="12" spans="1:15" x14ac:dyDescent="0.25">
      <c r="A12" s="74" t="s">
        <v>546</v>
      </c>
      <c r="B12" s="8"/>
      <c r="C12" s="19">
        <v>1.4114614699999999</v>
      </c>
      <c r="D12" s="19">
        <v>1.4017174499999998</v>
      </c>
      <c r="E12" s="19">
        <v>1.4480393</v>
      </c>
      <c r="F12" s="19">
        <v>1.3850706200000003</v>
      </c>
      <c r="G12" s="19">
        <v>1.4247248400000001</v>
      </c>
      <c r="H12" s="19">
        <v>1.45290824</v>
      </c>
      <c r="I12" s="19">
        <v>1.93488006</v>
      </c>
      <c r="J12" s="19">
        <v>1.5825836299999998</v>
      </c>
      <c r="K12" s="19">
        <v>1.3263288500000001</v>
      </c>
      <c r="L12" s="19">
        <v>1.50242816</v>
      </c>
      <c r="M12" s="19">
        <v>1.6566292300000001</v>
      </c>
      <c r="N12" s="19">
        <v>1.5337011</v>
      </c>
      <c r="O12" s="19">
        <v>18.060472949999994</v>
      </c>
    </row>
    <row r="13" spans="1:15" x14ac:dyDescent="0.25">
      <c r="A13" s="74" t="s">
        <v>547</v>
      </c>
      <c r="B13" s="8"/>
      <c r="C13" s="19">
        <v>83.474016710000001</v>
      </c>
      <c r="D13" s="19">
        <v>82.845319010000011</v>
      </c>
      <c r="E13" s="19">
        <v>73.170583879999995</v>
      </c>
      <c r="F13" s="19">
        <v>85.225064200000006</v>
      </c>
      <c r="G13" s="19">
        <v>81.988247560000005</v>
      </c>
      <c r="H13" s="19">
        <v>74.275292709999988</v>
      </c>
      <c r="I13" s="19">
        <v>79.095817159999996</v>
      </c>
      <c r="J13" s="19">
        <v>79.892727530000002</v>
      </c>
      <c r="K13" s="19">
        <v>68.720774680000005</v>
      </c>
      <c r="L13" s="19">
        <v>75.987090329999987</v>
      </c>
      <c r="M13" s="19">
        <v>85.16748466</v>
      </c>
      <c r="N13" s="19">
        <v>83.496403630000003</v>
      </c>
      <c r="O13" s="19">
        <v>953.33882205999998</v>
      </c>
    </row>
    <row r="14" spans="1:15" x14ac:dyDescent="0.25">
      <c r="A14" s="74" t="s">
        <v>548</v>
      </c>
      <c r="B14" s="8"/>
      <c r="C14" s="19">
        <v>12.004286480000001</v>
      </c>
      <c r="D14" s="19">
        <v>12.51831501</v>
      </c>
      <c r="E14" s="19">
        <v>11.328622279999999</v>
      </c>
      <c r="F14" s="19">
        <v>13.2675155</v>
      </c>
      <c r="G14" s="19">
        <v>12.676289949999999</v>
      </c>
      <c r="H14" s="19">
        <v>12.185700650000001</v>
      </c>
      <c r="I14" s="19">
        <v>11.42628311</v>
      </c>
      <c r="J14" s="19">
        <v>11.48516409</v>
      </c>
      <c r="K14" s="19">
        <v>11.12353566</v>
      </c>
      <c r="L14" s="19">
        <v>11.822930980000001</v>
      </c>
      <c r="M14" s="19">
        <v>12.812155050000001</v>
      </c>
      <c r="N14" s="19">
        <v>11.89237911</v>
      </c>
      <c r="O14" s="19">
        <v>144.54317787000002</v>
      </c>
    </row>
    <row r="15" spans="1:15" x14ac:dyDescent="0.25">
      <c r="A15" s="74" t="s">
        <v>549</v>
      </c>
      <c r="B15" s="8"/>
      <c r="C15" s="19">
        <v>41.583759499999999</v>
      </c>
      <c r="D15" s="19">
        <v>39.917420219999997</v>
      </c>
      <c r="E15" s="19">
        <v>55.804149619999997</v>
      </c>
      <c r="F15" s="19">
        <v>27.953880789999999</v>
      </c>
      <c r="G15" s="19">
        <v>43.8387429</v>
      </c>
      <c r="H15" s="19">
        <v>29.075854940000003</v>
      </c>
      <c r="I15" s="19">
        <v>41.334288649999998</v>
      </c>
      <c r="J15" s="19">
        <v>37.105763420000002</v>
      </c>
      <c r="K15" s="19">
        <v>30.958886070000002</v>
      </c>
      <c r="L15" s="19">
        <v>69.672554449999993</v>
      </c>
      <c r="M15" s="19">
        <v>37.654147389999999</v>
      </c>
      <c r="N15" s="19">
        <v>44.916949819999999</v>
      </c>
      <c r="O15" s="19">
        <v>499.81639776999992</v>
      </c>
    </row>
    <row r="16" spans="1:15" x14ac:dyDescent="0.25">
      <c r="A16" s="74" t="s">
        <v>550</v>
      </c>
      <c r="B16" s="8"/>
      <c r="C16" s="19">
        <v>2.9E-4</v>
      </c>
      <c r="D16" s="19">
        <v>7.4724000000000004E-4</v>
      </c>
      <c r="E16" s="19">
        <v>5.5000000000000003E-4</v>
      </c>
      <c r="F16" s="19">
        <v>5.5000000000000003E-4</v>
      </c>
      <c r="G16" s="19">
        <v>5.5000000000000003E-4</v>
      </c>
      <c r="H16" s="19">
        <v>2.9738630000000002E-2</v>
      </c>
      <c r="I16" s="19">
        <v>3.5E-4</v>
      </c>
      <c r="J16" s="19">
        <v>3.5E-4</v>
      </c>
      <c r="K16" s="19">
        <v>3.5E-4</v>
      </c>
      <c r="L16" s="19">
        <v>3.5E-4</v>
      </c>
      <c r="M16" s="19">
        <v>3.5E-4</v>
      </c>
      <c r="N16" s="19">
        <v>3.5E-4</v>
      </c>
      <c r="O16" s="19">
        <v>3.4525870000000014E-2</v>
      </c>
    </row>
    <row r="17" spans="1:16" x14ac:dyDescent="0.25">
      <c r="A17" s="16"/>
      <c r="B17" s="8"/>
      <c r="C17" s="19"/>
      <c r="D17" s="19"/>
      <c r="E17" s="19"/>
      <c r="F17" s="19"/>
      <c r="G17" s="19"/>
      <c r="H17" s="19"/>
      <c r="I17" s="19"/>
      <c r="J17" s="19"/>
      <c r="K17" s="19"/>
      <c r="L17" s="19"/>
      <c r="M17" s="19"/>
      <c r="N17" s="19"/>
      <c r="O17" s="19"/>
    </row>
    <row r="18" spans="1:16" x14ac:dyDescent="0.25">
      <c r="A18" s="413" t="s">
        <v>551</v>
      </c>
      <c r="B18" s="413"/>
      <c r="C18" s="15">
        <v>96.73289862</v>
      </c>
      <c r="D18" s="15">
        <v>76.571575449999997</v>
      </c>
      <c r="E18" s="15">
        <v>95.430017309999997</v>
      </c>
      <c r="F18" s="15">
        <v>83.624002719999993</v>
      </c>
      <c r="G18" s="15">
        <v>85.939538940000006</v>
      </c>
      <c r="H18" s="15">
        <v>67.686060330000004</v>
      </c>
      <c r="I18" s="15">
        <v>80.761495570000008</v>
      </c>
      <c r="J18" s="15">
        <v>93.447679770000008</v>
      </c>
      <c r="K18" s="15">
        <v>114.94067523999999</v>
      </c>
      <c r="L18" s="15">
        <v>121.42481432000002</v>
      </c>
      <c r="M18" s="15">
        <v>109.34960022999999</v>
      </c>
      <c r="N18" s="15">
        <v>91.877250340000003</v>
      </c>
      <c r="O18" s="15">
        <v>1117.7856088400001</v>
      </c>
    </row>
    <row r="19" spans="1:16" x14ac:dyDescent="0.25">
      <c r="A19" s="24"/>
      <c r="B19" s="8"/>
      <c r="C19" s="17"/>
      <c r="D19" s="17"/>
      <c r="E19" s="17"/>
      <c r="F19" s="17"/>
      <c r="G19" s="17"/>
      <c r="H19" s="17"/>
      <c r="I19" s="17"/>
      <c r="J19" s="17"/>
      <c r="K19" s="17"/>
      <c r="L19" s="17"/>
      <c r="M19" s="17"/>
      <c r="N19" s="17"/>
      <c r="O19" s="17"/>
    </row>
    <row r="20" spans="1:16" x14ac:dyDescent="0.25">
      <c r="A20" s="74" t="s">
        <v>552</v>
      </c>
      <c r="B20" s="8"/>
      <c r="C20" s="19">
        <v>2.9315915399999999</v>
      </c>
      <c r="D20" s="19">
        <v>3.2277876600000002</v>
      </c>
      <c r="E20" s="19">
        <v>2.8713824399999996</v>
      </c>
      <c r="F20" s="19">
        <v>3.0261970799999998</v>
      </c>
      <c r="G20" s="19">
        <v>2.9382862799999998</v>
      </c>
      <c r="H20" s="19">
        <v>2.8320712299999999</v>
      </c>
      <c r="I20" s="19">
        <v>2.43586312</v>
      </c>
      <c r="J20" s="19">
        <v>2.7183707999999998</v>
      </c>
      <c r="K20" s="19">
        <v>2.5688996299999998</v>
      </c>
      <c r="L20" s="19">
        <v>2.8771815899999997</v>
      </c>
      <c r="M20" s="19">
        <v>3.0528291600000004</v>
      </c>
      <c r="N20" s="19">
        <v>3.0477013799999999</v>
      </c>
      <c r="O20" s="19">
        <v>34.528161910000001</v>
      </c>
    </row>
    <row r="21" spans="1:16" x14ac:dyDescent="0.25">
      <c r="A21" s="74" t="s">
        <v>553</v>
      </c>
      <c r="B21" s="8"/>
      <c r="C21" s="19">
        <v>25.46520589</v>
      </c>
      <c r="D21" s="19">
        <v>1.8735513899999998</v>
      </c>
      <c r="E21" s="19">
        <v>20.924538420000001</v>
      </c>
      <c r="F21" s="19">
        <v>13.305716400000001</v>
      </c>
      <c r="G21" s="19">
        <v>14.714536480000001</v>
      </c>
      <c r="H21" s="19">
        <v>14.770733880000002</v>
      </c>
      <c r="I21" s="19">
        <v>13.183870489999999</v>
      </c>
      <c r="J21" s="19">
        <v>12.40708319</v>
      </c>
      <c r="K21" s="19">
        <v>19.226090829999997</v>
      </c>
      <c r="L21" s="19">
        <v>33.672914090000006</v>
      </c>
      <c r="M21" s="19">
        <v>9.6874238699999982</v>
      </c>
      <c r="N21" s="19">
        <v>0</v>
      </c>
      <c r="O21" s="19">
        <v>179.23166492999999</v>
      </c>
    </row>
    <row r="22" spans="1:16" x14ac:dyDescent="0.25">
      <c r="A22" s="74" t="s">
        <v>554</v>
      </c>
      <c r="B22" s="8"/>
      <c r="C22" s="19">
        <v>5.5435613099999994</v>
      </c>
      <c r="D22" s="19">
        <v>-1.3080587499999998</v>
      </c>
      <c r="E22" s="19">
        <v>8.6896724800000005</v>
      </c>
      <c r="F22" s="19">
        <v>6.6440216200000002</v>
      </c>
      <c r="G22" s="19">
        <v>5.8146852500000001</v>
      </c>
      <c r="H22" s="19">
        <v>4.3855402699999999</v>
      </c>
      <c r="I22" s="19">
        <v>6.4302414400000005</v>
      </c>
      <c r="J22" s="19">
        <v>5.01860938</v>
      </c>
      <c r="K22" s="19">
        <v>5.6919003600000009</v>
      </c>
      <c r="L22" s="19">
        <v>5.4358153600000003</v>
      </c>
      <c r="M22" s="19">
        <v>3.94192863</v>
      </c>
      <c r="N22" s="19">
        <v>6.4784432500000007</v>
      </c>
      <c r="O22" s="19">
        <v>62.766360599999999</v>
      </c>
    </row>
    <row r="23" spans="1:16" x14ac:dyDescent="0.25">
      <c r="A23" s="74" t="s">
        <v>555</v>
      </c>
      <c r="B23" s="8"/>
      <c r="C23" s="19">
        <v>0.74463000000000001</v>
      </c>
      <c r="D23" s="19">
        <v>1.5258</v>
      </c>
      <c r="E23" s="19">
        <v>2.0583299999999998</v>
      </c>
      <c r="F23" s="19">
        <v>1.2577199999999999</v>
      </c>
      <c r="G23" s="19">
        <v>0.96228000000000002</v>
      </c>
      <c r="H23" s="19">
        <v>0.94716</v>
      </c>
      <c r="I23" s="19">
        <v>0.90021000000000007</v>
      </c>
      <c r="J23" s="19">
        <v>1.04064</v>
      </c>
      <c r="K23" s="19">
        <v>0.99539999999999995</v>
      </c>
      <c r="L23" s="19">
        <v>0.75933000000000006</v>
      </c>
      <c r="M23" s="19">
        <v>0.77903999999999995</v>
      </c>
      <c r="N23" s="19">
        <v>0.90237000000000001</v>
      </c>
      <c r="O23" s="19">
        <v>12.872910000000001</v>
      </c>
    </row>
    <row r="24" spans="1:16" x14ac:dyDescent="0.25">
      <c r="A24" s="74" t="s">
        <v>556</v>
      </c>
      <c r="B24" s="8"/>
      <c r="C24" s="19">
        <v>59.384552169999999</v>
      </c>
      <c r="D24" s="19">
        <v>70.210388699999996</v>
      </c>
      <c r="E24" s="19">
        <v>60.899454110000001</v>
      </c>
      <c r="F24" s="19">
        <v>59.633267859999997</v>
      </c>
      <c r="G24" s="19">
        <v>61.342391859999999</v>
      </c>
      <c r="H24" s="19">
        <v>44.125327800000001</v>
      </c>
      <c r="I24" s="19">
        <v>57.763923390000002</v>
      </c>
      <c r="J24" s="19">
        <v>71.990373250000005</v>
      </c>
      <c r="K24" s="19">
        <v>85.26103664</v>
      </c>
      <c r="L24" s="19">
        <v>71.587161090000009</v>
      </c>
      <c r="M24" s="19">
        <v>81.96324632999999</v>
      </c>
      <c r="N24" s="19">
        <v>104.64434974999999</v>
      </c>
      <c r="O24" s="19">
        <v>828.80547295000008</v>
      </c>
    </row>
    <row r="25" spans="1:16" x14ac:dyDescent="0.25">
      <c r="A25" s="74" t="s">
        <v>557</v>
      </c>
      <c r="B25" s="8"/>
      <c r="C25" s="19">
        <v>2.6633577099999997</v>
      </c>
      <c r="D25" s="19">
        <v>1.0421064499999999</v>
      </c>
      <c r="E25" s="19">
        <v>-1.336014E-2</v>
      </c>
      <c r="F25" s="19">
        <v>-0.24292023999999998</v>
      </c>
      <c r="G25" s="19">
        <v>0.16735907</v>
      </c>
      <c r="H25" s="19">
        <v>0.62522715000000006</v>
      </c>
      <c r="I25" s="19">
        <v>4.738713E-2</v>
      </c>
      <c r="J25" s="19">
        <v>0.27260315000000002</v>
      </c>
      <c r="K25" s="19">
        <v>1.1973477800000001</v>
      </c>
      <c r="L25" s="19">
        <v>7.0924121900000001</v>
      </c>
      <c r="M25" s="19">
        <v>9.9251322399999999</v>
      </c>
      <c r="N25" s="19">
        <v>-23.195614039999999</v>
      </c>
      <c r="O25" s="19">
        <v>-0.41896155000000002</v>
      </c>
    </row>
    <row r="26" spans="1:16" x14ac:dyDescent="0.25">
      <c r="A26" s="16"/>
      <c r="B26" s="8"/>
      <c r="C26" s="19"/>
      <c r="D26" s="19"/>
      <c r="E26" s="19"/>
      <c r="F26" s="19"/>
      <c r="G26" s="19"/>
      <c r="H26" s="19"/>
      <c r="I26" s="19"/>
      <c r="J26" s="19"/>
      <c r="K26" s="19"/>
      <c r="L26" s="19"/>
      <c r="M26" s="19"/>
      <c r="N26" s="19"/>
      <c r="O26" s="19"/>
    </row>
    <row r="27" spans="1:16" x14ac:dyDescent="0.25">
      <c r="A27" s="413" t="s">
        <v>558</v>
      </c>
      <c r="B27" s="413"/>
      <c r="C27" s="15">
        <v>2.5449143899999997</v>
      </c>
      <c r="D27" s="15">
        <v>1.93694795</v>
      </c>
      <c r="E27" s="15">
        <v>4.9094167200000003</v>
      </c>
      <c r="F27" s="15">
        <v>2.6092549799999998</v>
      </c>
      <c r="G27" s="15">
        <v>2.8934511100000004</v>
      </c>
      <c r="H27" s="15">
        <v>6.3928693899999995</v>
      </c>
      <c r="I27" s="15">
        <v>5.9835582299999999</v>
      </c>
      <c r="J27" s="15">
        <v>6.2824047600000004</v>
      </c>
      <c r="K27" s="15">
        <v>9.1626291799999997</v>
      </c>
      <c r="L27" s="15">
        <v>8.9302283800000009</v>
      </c>
      <c r="M27" s="15">
        <v>2.5313457600000011</v>
      </c>
      <c r="N27" s="15">
        <v>11.54331007</v>
      </c>
      <c r="O27" s="15">
        <v>65.720330920000009</v>
      </c>
    </row>
    <row r="28" spans="1:16" x14ac:dyDescent="0.25">
      <c r="A28" s="24"/>
      <c r="B28" s="8"/>
      <c r="C28" s="17"/>
      <c r="D28" s="17"/>
      <c r="E28" s="17"/>
      <c r="F28" s="17"/>
      <c r="G28" s="17"/>
      <c r="H28" s="17"/>
      <c r="I28" s="17"/>
      <c r="J28" s="17"/>
      <c r="K28" s="17"/>
      <c r="L28" s="17"/>
      <c r="M28" s="17"/>
      <c r="N28" s="17"/>
      <c r="O28" s="17"/>
    </row>
    <row r="29" spans="1:16" x14ac:dyDescent="0.25">
      <c r="A29" s="74" t="s">
        <v>559</v>
      </c>
      <c r="B29" s="8"/>
      <c r="C29" s="19">
        <v>0.55342019999999992</v>
      </c>
      <c r="D29" s="19">
        <v>-1.52488863</v>
      </c>
      <c r="E29" s="19">
        <v>0.95119934000000006</v>
      </c>
      <c r="F29" s="19">
        <v>-1.9881625800000002</v>
      </c>
      <c r="G29" s="19">
        <v>-1.8589581499999999</v>
      </c>
      <c r="H29" s="19">
        <v>0.40800276000000002</v>
      </c>
      <c r="I29" s="19">
        <v>0.53322703000000005</v>
      </c>
      <c r="J29" s="19">
        <v>0.62592112</v>
      </c>
      <c r="K29" s="19">
        <v>3.1009174600000002</v>
      </c>
      <c r="L29" s="19">
        <v>2.0080186299999996</v>
      </c>
      <c r="M29" s="19">
        <v>-3.5796165099999997</v>
      </c>
      <c r="N29" s="19">
        <v>4.0801362899999996</v>
      </c>
      <c r="O29" s="19">
        <v>3.3092169599999992</v>
      </c>
      <c r="P29" s="19"/>
    </row>
    <row r="30" spans="1:16" x14ac:dyDescent="0.25">
      <c r="A30" s="74" t="s">
        <v>560</v>
      </c>
      <c r="B30" s="8"/>
      <c r="C30" s="19">
        <v>1.8491323500000001</v>
      </c>
      <c r="D30" s="19">
        <v>3.1183044</v>
      </c>
      <c r="E30" s="19">
        <v>3.7894482699999998</v>
      </c>
      <c r="F30" s="19">
        <v>4.3461509999999999</v>
      </c>
      <c r="G30" s="19">
        <v>4.4811358200000004</v>
      </c>
      <c r="H30" s="19">
        <v>5.7974272699999991</v>
      </c>
      <c r="I30" s="19">
        <v>5.8825094699999996</v>
      </c>
      <c r="J30" s="19">
        <v>5.4333700299999999</v>
      </c>
      <c r="K30" s="19">
        <v>5.7363534999999999</v>
      </c>
      <c r="L30" s="19">
        <v>6.7188169400000008</v>
      </c>
      <c r="M30" s="19">
        <v>5.7358679900000009</v>
      </c>
      <c r="N30" s="19">
        <v>7.2888361499999998</v>
      </c>
      <c r="O30" s="19">
        <v>60.177353189999991</v>
      </c>
    </row>
    <row r="31" spans="1:16" x14ac:dyDescent="0.25">
      <c r="A31" s="74" t="s">
        <v>561</v>
      </c>
      <c r="B31" s="8"/>
      <c r="C31" s="19">
        <v>0.14236183999999999</v>
      </c>
      <c r="D31" s="19">
        <v>0.34353217999999996</v>
      </c>
      <c r="E31" s="19">
        <v>0.16876910999999997</v>
      </c>
      <c r="F31" s="19">
        <v>0.25126655999999997</v>
      </c>
      <c r="G31" s="19">
        <v>0.27127343999999998</v>
      </c>
      <c r="H31" s="19">
        <v>0.18743936</v>
      </c>
      <c r="I31" s="19">
        <v>-0.43217826999999998</v>
      </c>
      <c r="J31" s="19">
        <v>0.22311360999999999</v>
      </c>
      <c r="K31" s="19">
        <v>0.32535821999999998</v>
      </c>
      <c r="L31" s="19">
        <v>0.20339281000000001</v>
      </c>
      <c r="M31" s="19">
        <v>0.37509428</v>
      </c>
      <c r="N31" s="19">
        <v>0.17433763000000002</v>
      </c>
      <c r="O31" s="19">
        <v>2.23376077</v>
      </c>
    </row>
    <row r="32" spans="1:16" x14ac:dyDescent="0.25">
      <c r="A32" s="74"/>
      <c r="B32" s="8"/>
      <c r="C32" s="19"/>
      <c r="D32" s="19"/>
      <c r="E32" s="19"/>
      <c r="F32" s="19"/>
      <c r="G32" s="19"/>
      <c r="H32" s="19"/>
      <c r="I32" s="19"/>
      <c r="J32" s="19"/>
      <c r="K32" s="19"/>
      <c r="L32" s="19"/>
      <c r="M32" s="19"/>
      <c r="N32" s="19"/>
      <c r="O32" s="19"/>
    </row>
    <row r="33" spans="1:16" x14ac:dyDescent="0.25">
      <c r="A33" s="74"/>
      <c r="B33" s="8"/>
      <c r="C33" s="19"/>
      <c r="D33" s="19"/>
      <c r="E33" s="19"/>
      <c r="F33" s="19"/>
      <c r="G33" s="19"/>
      <c r="H33" s="19"/>
      <c r="I33" s="19"/>
      <c r="J33" s="19"/>
      <c r="K33" s="19"/>
      <c r="L33" s="19"/>
      <c r="M33" s="19"/>
      <c r="N33" s="19"/>
      <c r="O33" s="19"/>
    </row>
    <row r="34" spans="1:16" x14ac:dyDescent="0.25">
      <c r="A34" s="74"/>
      <c r="B34" s="8"/>
      <c r="C34" s="19"/>
      <c r="D34" s="19"/>
      <c r="E34" s="19"/>
      <c r="F34" s="19"/>
      <c r="G34" s="19"/>
      <c r="H34" s="19"/>
      <c r="I34" s="19"/>
      <c r="J34" s="19"/>
      <c r="K34" s="19"/>
      <c r="L34" s="19"/>
      <c r="M34" s="19"/>
      <c r="N34" s="19"/>
      <c r="O34" s="19"/>
    </row>
    <row r="35" spans="1:16" x14ac:dyDescent="0.25">
      <c r="A35" s="74"/>
      <c r="B35" s="8"/>
      <c r="C35" s="19"/>
      <c r="D35" s="19"/>
      <c r="E35" s="19"/>
      <c r="F35" s="19"/>
      <c r="G35" s="19"/>
      <c r="H35" s="19"/>
      <c r="I35" s="19"/>
      <c r="J35" s="19"/>
      <c r="K35" s="19"/>
      <c r="L35" s="19"/>
      <c r="M35" s="19"/>
      <c r="N35" s="19"/>
      <c r="O35" s="19"/>
    </row>
    <row r="36" spans="1:16" x14ac:dyDescent="0.25">
      <c r="A36" s="74"/>
      <c r="B36" s="8"/>
      <c r="C36" s="19"/>
      <c r="D36" s="19"/>
      <c r="E36" s="19"/>
      <c r="F36" s="19"/>
      <c r="G36" s="19"/>
      <c r="H36" s="19"/>
      <c r="I36" s="19"/>
      <c r="J36" s="19"/>
      <c r="K36" s="19"/>
      <c r="L36" s="19"/>
      <c r="M36" s="19"/>
      <c r="N36" s="19"/>
      <c r="O36" s="19"/>
    </row>
    <row r="37" spans="1:16" x14ac:dyDescent="0.25">
      <c r="A37" s="74"/>
      <c r="B37" s="218"/>
      <c r="C37" s="19"/>
      <c r="D37" s="19"/>
      <c r="E37" s="19"/>
      <c r="F37" s="19"/>
      <c r="G37" s="19"/>
      <c r="H37" s="19"/>
      <c r="I37" s="19"/>
      <c r="J37" s="19"/>
      <c r="K37" s="19"/>
      <c r="L37" s="19"/>
      <c r="M37" s="19"/>
      <c r="N37" s="19"/>
      <c r="O37" s="19"/>
    </row>
    <row r="38" spans="1:16" x14ac:dyDescent="0.25">
      <c r="A38" s="18"/>
      <c r="B38" s="8"/>
      <c r="C38" s="23"/>
      <c r="D38" s="23"/>
      <c r="E38" s="23"/>
      <c r="F38" s="23"/>
      <c r="G38" s="23"/>
      <c r="H38" s="23"/>
      <c r="I38" s="23"/>
      <c r="J38" s="23"/>
      <c r="K38" s="23"/>
      <c r="L38" s="23"/>
      <c r="M38" s="23"/>
      <c r="N38" s="23"/>
      <c r="O38" s="23"/>
    </row>
    <row r="39" spans="1:16" x14ac:dyDescent="0.25">
      <c r="A39" s="24"/>
      <c r="B39" s="8"/>
      <c r="C39" s="23"/>
      <c r="D39" s="23"/>
      <c r="E39" s="23"/>
      <c r="F39" s="23"/>
      <c r="G39" s="23"/>
      <c r="H39" s="23"/>
      <c r="I39" s="23"/>
      <c r="J39" s="23"/>
      <c r="K39" s="23"/>
      <c r="L39" s="23"/>
      <c r="M39" s="23"/>
      <c r="N39" s="23"/>
      <c r="O39" s="23"/>
    </row>
    <row r="40" spans="1:16" x14ac:dyDescent="0.25">
      <c r="A40" s="18"/>
      <c r="B40" s="8"/>
      <c r="C40" s="23"/>
      <c r="D40" s="23"/>
      <c r="E40" s="23"/>
      <c r="F40" s="23"/>
      <c r="G40" s="23"/>
      <c r="H40" s="23"/>
      <c r="I40" s="23"/>
      <c r="J40" s="23"/>
      <c r="K40" s="23"/>
      <c r="L40" s="23"/>
      <c r="M40" s="23"/>
      <c r="N40" s="23"/>
      <c r="O40" s="23"/>
    </row>
    <row r="41" spans="1:16" x14ac:dyDescent="0.25">
      <c r="A41" s="25"/>
      <c r="B41" s="8"/>
      <c r="C41" s="23"/>
      <c r="D41" s="23"/>
      <c r="E41" s="23"/>
      <c r="F41" s="23"/>
      <c r="G41" s="23"/>
      <c r="H41" s="23"/>
      <c r="I41" s="23"/>
      <c r="J41" s="23"/>
      <c r="K41" s="23"/>
      <c r="L41" s="23"/>
      <c r="M41" s="23"/>
      <c r="N41" s="23"/>
      <c r="O41" s="23"/>
    </row>
    <row r="42" spans="1:16" x14ac:dyDescent="0.25">
      <c r="A42" s="18"/>
      <c r="B42" s="8"/>
      <c r="C42" s="23"/>
      <c r="D42" s="23"/>
      <c r="E42" s="23"/>
      <c r="F42" s="23"/>
      <c r="G42" s="23"/>
      <c r="H42" s="23"/>
      <c r="I42" s="23"/>
      <c r="J42" s="23"/>
      <c r="K42" s="23"/>
      <c r="L42" s="23"/>
      <c r="M42" s="23"/>
      <c r="N42" s="23"/>
      <c r="O42" s="23"/>
    </row>
    <row r="43" spans="1:16" x14ac:dyDescent="0.25">
      <c r="A43" s="18"/>
      <c r="B43" s="8"/>
      <c r="C43" s="23"/>
      <c r="D43" s="23"/>
      <c r="E43" s="23"/>
      <c r="F43" s="23"/>
      <c r="G43" s="23"/>
      <c r="H43" s="23"/>
      <c r="I43" s="23"/>
      <c r="J43" s="23"/>
      <c r="K43" s="23"/>
      <c r="L43" s="23"/>
      <c r="M43" s="23"/>
      <c r="N43" s="23"/>
      <c r="O43" s="23"/>
    </row>
    <row r="44" spans="1:16" x14ac:dyDescent="0.25">
      <c r="A44" s="18"/>
      <c r="B44" s="8"/>
      <c r="C44" s="23"/>
      <c r="D44" s="23"/>
      <c r="E44" s="23"/>
      <c r="F44" s="23"/>
      <c r="G44" s="23"/>
      <c r="H44" s="23"/>
      <c r="I44" s="23"/>
      <c r="J44" s="23"/>
      <c r="K44" s="23"/>
      <c r="L44" s="23"/>
      <c r="M44" s="23"/>
      <c r="N44" s="23"/>
      <c r="O44" s="23"/>
    </row>
    <row r="45" spans="1:16" x14ac:dyDescent="0.25">
      <c r="A45" s="26"/>
      <c r="B45" s="8"/>
      <c r="C45" s="23"/>
      <c r="D45" s="23"/>
      <c r="E45" s="23"/>
      <c r="F45" s="23"/>
      <c r="G45" s="23"/>
      <c r="H45" s="23"/>
      <c r="I45" s="23"/>
      <c r="J45" s="23"/>
      <c r="K45" s="23"/>
      <c r="L45" s="23"/>
      <c r="M45" s="23"/>
      <c r="N45" s="23"/>
      <c r="O45" s="23"/>
    </row>
    <row r="46" spans="1:16" x14ac:dyDescent="0.25">
      <c r="P46" s="5"/>
    </row>
  </sheetData>
  <mergeCells count="5">
    <mergeCell ref="A1:O1"/>
    <mergeCell ref="A3:O3"/>
    <mergeCell ref="A9:B9"/>
    <mergeCell ref="A18:B18"/>
    <mergeCell ref="A27:B27"/>
  </mergeCells>
  <pageMargins left="0.45" right="0.45" top="0.5" bottom="0.5" header="0.3" footer="0.3"/>
  <pageSetup scale="7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325E4-83F8-4E83-9F26-400DBF135417}">
  <sheetPr>
    <pageSetUpPr fitToPage="1"/>
  </sheetPr>
  <dimension ref="A1:H47"/>
  <sheetViews>
    <sheetView zoomScaleNormal="100" workbookViewId="0">
      <selection sqref="A1:F1"/>
    </sheetView>
  </sheetViews>
  <sheetFormatPr defaultRowHeight="15.75" x14ac:dyDescent="0.25"/>
  <cols>
    <col min="1" max="1" width="79.75" customWidth="1"/>
    <col min="2" max="2" width="7.5" customWidth="1"/>
    <col min="3" max="3" width="9" customWidth="1"/>
    <col min="4" max="4" width="12.25" customWidth="1"/>
    <col min="5" max="5" width="17.625" bestFit="1" customWidth="1"/>
    <col min="6" max="6" width="13.875" bestFit="1" customWidth="1"/>
  </cols>
  <sheetData>
    <row r="1" spans="1:8" s="1" customFormat="1" ht="26.25" x14ac:dyDescent="0.4">
      <c r="A1" s="367" t="s">
        <v>48</v>
      </c>
      <c r="B1" s="367"/>
      <c r="C1" s="367"/>
      <c r="D1" s="367"/>
      <c r="E1" s="367"/>
      <c r="F1" s="367"/>
    </row>
    <row r="2" spans="1:8" ht="4.5" customHeight="1" x14ac:dyDescent="0.25">
      <c r="A2" s="2"/>
    </row>
    <row r="3" spans="1:8" ht="18.75" customHeight="1" x14ac:dyDescent="0.3">
      <c r="A3" s="368" t="s">
        <v>562</v>
      </c>
      <c r="B3" s="368"/>
      <c r="C3" s="368"/>
      <c r="D3" s="368"/>
      <c r="E3" s="368"/>
      <c r="F3" s="368"/>
    </row>
    <row r="5" spans="1:8" x14ac:dyDescent="0.25">
      <c r="C5" s="27" t="s">
        <v>101</v>
      </c>
      <c r="D5" s="28" t="s">
        <v>563</v>
      </c>
      <c r="E5" s="28" t="s">
        <v>564</v>
      </c>
      <c r="F5" s="28" t="s">
        <v>565</v>
      </c>
    </row>
    <row r="6" spans="1:8" x14ac:dyDescent="0.25">
      <c r="C6" t="s">
        <v>59</v>
      </c>
      <c r="D6" s="219">
        <v>141.64843671</v>
      </c>
      <c r="E6" s="219">
        <v>96.73289862</v>
      </c>
      <c r="F6" s="219">
        <v>2.5449143899999997</v>
      </c>
    </row>
    <row r="7" spans="1:8" x14ac:dyDescent="0.25">
      <c r="C7" t="s">
        <v>60</v>
      </c>
      <c r="D7" s="219">
        <v>161.15600544</v>
      </c>
      <c r="E7" s="219">
        <v>76.571575449999997</v>
      </c>
      <c r="F7" s="219">
        <v>1.93694795</v>
      </c>
    </row>
    <row r="8" spans="1:8" x14ac:dyDescent="0.25">
      <c r="C8" t="s">
        <v>61</v>
      </c>
      <c r="D8" s="219">
        <v>152.49399711999996</v>
      </c>
      <c r="E8" s="219">
        <v>95.430017309999997</v>
      </c>
      <c r="F8" s="219">
        <v>4.9094167200000003</v>
      </c>
      <c r="H8" s="219"/>
    </row>
    <row r="9" spans="1:8" x14ac:dyDescent="0.25">
      <c r="C9" t="s">
        <v>62</v>
      </c>
      <c r="D9" s="219">
        <v>131.39476267000001</v>
      </c>
      <c r="E9" s="219">
        <v>83.624002719999993</v>
      </c>
      <c r="F9" s="219">
        <v>2.6092549799999998</v>
      </c>
      <c r="H9" s="219"/>
    </row>
    <row r="10" spans="1:8" x14ac:dyDescent="0.25">
      <c r="C10" t="s">
        <v>63</v>
      </c>
      <c r="D10" s="219">
        <v>168.40331033000001</v>
      </c>
      <c r="E10" s="219">
        <v>85.939538940000006</v>
      </c>
      <c r="F10" s="219">
        <v>2.8934511100000004</v>
      </c>
      <c r="H10" s="219"/>
    </row>
    <row r="11" spans="1:8" x14ac:dyDescent="0.25">
      <c r="C11" t="s">
        <v>64</v>
      </c>
      <c r="D11" s="219">
        <v>128.96450067000001</v>
      </c>
      <c r="E11" s="219">
        <v>67.686060330000004</v>
      </c>
      <c r="F11" s="219">
        <v>6.3928693899999995</v>
      </c>
      <c r="H11" s="219"/>
    </row>
    <row r="12" spans="1:8" x14ac:dyDescent="0.25">
      <c r="C12" t="s">
        <v>65</v>
      </c>
      <c r="D12" s="219">
        <v>135.43546547</v>
      </c>
      <c r="E12" s="219">
        <v>80.761495570000008</v>
      </c>
      <c r="F12" s="219">
        <v>5.9835582299999999</v>
      </c>
      <c r="H12" s="219"/>
    </row>
    <row r="13" spans="1:8" x14ac:dyDescent="0.25">
      <c r="C13" t="s">
        <v>66</v>
      </c>
      <c r="D13" s="219">
        <v>156.94414541000003</v>
      </c>
      <c r="E13" s="219">
        <v>93.447679770000008</v>
      </c>
      <c r="F13" s="219">
        <v>6.2824047600000004</v>
      </c>
      <c r="H13" s="219"/>
    </row>
    <row r="14" spans="1:8" x14ac:dyDescent="0.25">
      <c r="C14" t="s">
        <v>67</v>
      </c>
      <c r="D14" s="219">
        <v>120.06555238000001</v>
      </c>
      <c r="E14" s="219">
        <v>114.94067523999999</v>
      </c>
      <c r="F14" s="219">
        <v>9.1626291799999997</v>
      </c>
    </row>
    <row r="15" spans="1:8" x14ac:dyDescent="0.25">
      <c r="C15" t="s">
        <v>566</v>
      </c>
      <c r="D15" s="219">
        <v>160.69002467999999</v>
      </c>
      <c r="E15" s="219">
        <v>121.42481432000002</v>
      </c>
      <c r="F15" s="219">
        <v>8.9302283800000009</v>
      </c>
    </row>
    <row r="16" spans="1:8" x14ac:dyDescent="0.25">
      <c r="C16" t="s">
        <v>69</v>
      </c>
      <c r="D16" s="219">
        <v>168.91164808000002</v>
      </c>
      <c r="E16" s="219">
        <v>109.34960022999999</v>
      </c>
      <c r="F16" s="219">
        <v>2.5313457600000011</v>
      </c>
    </row>
    <row r="17" spans="1:6" x14ac:dyDescent="0.25">
      <c r="C17" t="s">
        <v>70</v>
      </c>
      <c r="D17" s="219">
        <v>148.69610946999998</v>
      </c>
      <c r="E17" s="219">
        <v>91.877250340000003</v>
      </c>
      <c r="F17" s="219">
        <v>11.54331007</v>
      </c>
    </row>
    <row r="18" spans="1:6" x14ac:dyDescent="0.25">
      <c r="D18" s="220"/>
      <c r="E18" s="220"/>
      <c r="F18" s="220"/>
    </row>
    <row r="27" spans="1:6" x14ac:dyDescent="0.25">
      <c r="A27" s="250"/>
      <c r="B27" s="250"/>
      <c r="C27" s="250"/>
      <c r="D27" s="250"/>
      <c r="E27" s="250"/>
      <c r="F27" s="250"/>
    </row>
    <row r="28" spans="1:6" x14ac:dyDescent="0.25">
      <c r="A28" s="250"/>
      <c r="B28" s="250"/>
      <c r="C28" s="250"/>
      <c r="D28" s="250"/>
      <c r="E28" s="250"/>
      <c r="F28" s="250"/>
    </row>
    <row r="29" spans="1:6" x14ac:dyDescent="0.25">
      <c r="A29" s="369" t="s">
        <v>638</v>
      </c>
      <c r="B29" s="369"/>
      <c r="C29" s="369"/>
      <c r="D29" s="369"/>
      <c r="E29" s="369"/>
      <c r="F29" s="369"/>
    </row>
    <row r="30" spans="1:6" ht="15.75" customHeight="1" x14ac:dyDescent="0.25">
      <c r="A30" s="369"/>
      <c r="B30" s="369"/>
      <c r="C30" s="369"/>
      <c r="D30" s="369"/>
      <c r="E30" s="369"/>
      <c r="F30" s="369"/>
    </row>
    <row r="31" spans="1:6" ht="15.75" customHeight="1" x14ac:dyDescent="0.25">
      <c r="A31" s="369"/>
      <c r="B31" s="369"/>
      <c r="C31" s="369"/>
      <c r="D31" s="369"/>
      <c r="E31" s="369"/>
      <c r="F31" s="369"/>
    </row>
    <row r="33" spans="1:6" x14ac:dyDescent="0.25">
      <c r="A33" s="369" t="s">
        <v>639</v>
      </c>
      <c r="B33" s="369"/>
      <c r="C33" s="369"/>
      <c r="D33" s="369"/>
      <c r="E33" s="369"/>
      <c r="F33" s="369"/>
    </row>
    <row r="34" spans="1:6" x14ac:dyDescent="0.25">
      <c r="A34" s="369"/>
      <c r="B34" s="369"/>
      <c r="C34" s="369"/>
      <c r="D34" s="369"/>
      <c r="E34" s="369"/>
      <c r="F34" s="369"/>
    </row>
    <row r="36" spans="1:6" x14ac:dyDescent="0.25">
      <c r="A36" s="369" t="s">
        <v>640</v>
      </c>
      <c r="B36" s="369"/>
      <c r="C36" s="369"/>
      <c r="D36" s="369"/>
      <c r="E36" s="369"/>
      <c r="F36" s="369"/>
    </row>
    <row r="37" spans="1:6" ht="15.75" customHeight="1" x14ac:dyDescent="0.25">
      <c r="A37" s="369"/>
      <c r="B37" s="369"/>
      <c r="C37" s="369"/>
      <c r="D37" s="369"/>
      <c r="E37" s="369"/>
      <c r="F37" s="369"/>
    </row>
    <row r="38" spans="1:6" ht="15.75" customHeight="1" x14ac:dyDescent="0.25">
      <c r="A38" s="250"/>
      <c r="B38" s="250"/>
      <c r="C38" s="250"/>
      <c r="D38" s="250"/>
      <c r="E38" s="250"/>
      <c r="F38" s="250"/>
    </row>
    <row r="39" spans="1:6" x14ac:dyDescent="0.25">
      <c r="A39" s="250"/>
      <c r="B39" s="250"/>
      <c r="C39" s="250"/>
      <c r="D39" s="250"/>
      <c r="E39" s="250"/>
      <c r="F39" s="250"/>
    </row>
    <row r="40" spans="1:6" x14ac:dyDescent="0.25">
      <c r="A40" s="250"/>
      <c r="B40" s="250"/>
      <c r="C40" s="250"/>
      <c r="D40" s="250"/>
      <c r="E40" s="250"/>
      <c r="F40" s="250"/>
    </row>
    <row r="42" spans="1:6" x14ac:dyDescent="0.25">
      <c r="B42" s="31"/>
      <c r="C42" s="31"/>
      <c r="D42" s="31"/>
      <c r="E42" s="31"/>
      <c r="F42" s="31"/>
    </row>
    <row r="47" spans="1:6" ht="15.6" customHeight="1" x14ac:dyDescent="0.25"/>
  </sheetData>
  <mergeCells count="5">
    <mergeCell ref="A29:F31"/>
    <mergeCell ref="A33:F34"/>
    <mergeCell ref="A36:F37"/>
    <mergeCell ref="A1:F1"/>
    <mergeCell ref="A3:F3"/>
  </mergeCells>
  <pageMargins left="0.45" right="0.45" top="0.5" bottom="0.5" header="0.3" footer="0.3"/>
  <pageSetup scale="78"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EFEC-3947-4709-AA44-43501AD35F40}">
  <sheetPr>
    <pageSetUpPr fitToPage="1"/>
  </sheetPr>
  <dimension ref="A1:R48"/>
  <sheetViews>
    <sheetView zoomScaleNormal="100" workbookViewId="0">
      <selection sqref="A1:L1"/>
    </sheetView>
  </sheetViews>
  <sheetFormatPr defaultRowHeight="15.75" x14ac:dyDescent="0.25"/>
  <cols>
    <col min="1" max="1" width="24.125" customWidth="1"/>
    <col min="2" max="2" width="2.125" customWidth="1"/>
    <col min="3" max="12" width="11.375" customWidth="1"/>
    <col min="14" max="14" width="10.375" bestFit="1" customWidth="1"/>
    <col min="16" max="16" width="25" customWidth="1"/>
  </cols>
  <sheetData>
    <row r="1" spans="1:15" s="1" customFormat="1" ht="26.25" x14ac:dyDescent="0.4">
      <c r="A1" s="367" t="s">
        <v>542</v>
      </c>
      <c r="B1" s="367"/>
      <c r="C1" s="367"/>
      <c r="D1" s="367"/>
      <c r="E1" s="367"/>
      <c r="F1" s="367"/>
      <c r="G1" s="367"/>
      <c r="H1" s="367"/>
      <c r="I1" s="367"/>
      <c r="J1" s="367"/>
      <c r="K1" s="367"/>
      <c r="L1" s="367"/>
    </row>
    <row r="2" spans="1:15" ht="4.5" customHeight="1" x14ac:dyDescent="0.25">
      <c r="A2" s="2"/>
      <c r="B2" s="2"/>
      <c r="C2" s="2"/>
      <c r="D2" s="2"/>
      <c r="E2" s="2"/>
      <c r="F2" s="2"/>
      <c r="G2" s="2"/>
      <c r="H2" s="2"/>
      <c r="I2" s="2"/>
      <c r="J2" s="2"/>
      <c r="K2" s="2"/>
      <c r="L2" s="2"/>
    </row>
    <row r="3" spans="1:15" ht="18.75" customHeight="1" x14ac:dyDescent="0.3">
      <c r="A3" s="368" t="s">
        <v>112</v>
      </c>
      <c r="B3" s="368"/>
      <c r="C3" s="368"/>
      <c r="D3" s="368"/>
      <c r="E3" s="368"/>
      <c r="F3" s="368"/>
      <c r="G3" s="368"/>
      <c r="H3" s="368"/>
      <c r="I3" s="368"/>
      <c r="J3" s="368"/>
      <c r="K3" s="368"/>
      <c r="L3" s="368"/>
    </row>
    <row r="5" spans="1:15" x14ac:dyDescent="0.25">
      <c r="A5" s="7"/>
      <c r="B5" s="8"/>
      <c r="C5" s="9">
        <v>2004</v>
      </c>
      <c r="D5" s="9">
        <v>2005</v>
      </c>
      <c r="E5" s="9">
        <v>2006</v>
      </c>
      <c r="F5" s="9">
        <v>2007</v>
      </c>
      <c r="G5" s="9">
        <v>2008</v>
      </c>
      <c r="H5" s="9">
        <v>2009</v>
      </c>
      <c r="I5" s="9">
        <v>2010</v>
      </c>
      <c r="J5" s="9">
        <v>2011</v>
      </c>
      <c r="K5" s="9">
        <v>2013</v>
      </c>
      <c r="L5" s="9">
        <v>2013</v>
      </c>
      <c r="N5" s="11"/>
    </row>
    <row r="6" spans="1:15" x14ac:dyDescent="0.25">
      <c r="A6" s="7"/>
      <c r="B6" s="8"/>
      <c r="C6" s="11"/>
      <c r="D6" s="11"/>
      <c r="E6" s="11"/>
      <c r="F6" s="11"/>
      <c r="G6" s="11"/>
      <c r="H6" s="11"/>
      <c r="I6" s="11"/>
      <c r="J6" s="11"/>
      <c r="K6" s="11"/>
      <c r="L6" s="11"/>
    </row>
    <row r="7" spans="1:15" ht="15.75" customHeight="1" x14ac:dyDescent="0.25">
      <c r="A7" s="13" t="s">
        <v>543</v>
      </c>
      <c r="B7" s="14"/>
      <c r="C7" s="15">
        <v>2085.610333653</v>
      </c>
      <c r="D7" s="15">
        <v>2156.8725579719994</v>
      </c>
      <c r="E7" s="15">
        <v>2265.8920291200002</v>
      </c>
      <c r="F7" s="15">
        <v>2290.7760187900003</v>
      </c>
      <c r="G7" s="15">
        <v>2667.9255084299998</v>
      </c>
      <c r="H7" s="15">
        <v>2556.7437405699998</v>
      </c>
      <c r="I7" s="15">
        <v>2641.0661044999997</v>
      </c>
      <c r="J7" s="15">
        <v>2521.2750937500005</v>
      </c>
      <c r="K7" s="15">
        <v>2414.2147882099998</v>
      </c>
      <c r="L7" s="15">
        <v>2416.2387337199998</v>
      </c>
      <c r="M7" s="34"/>
      <c r="N7" s="34"/>
      <c r="O7" s="34"/>
    </row>
    <row r="8" spans="1:15" x14ac:dyDescent="0.25">
      <c r="A8" s="16"/>
      <c r="B8" s="8"/>
      <c r="C8" s="17"/>
      <c r="D8" s="17"/>
      <c r="E8" s="17"/>
      <c r="F8" s="17"/>
      <c r="G8" s="17"/>
      <c r="H8" s="17"/>
      <c r="I8" s="17"/>
      <c r="J8" s="17"/>
      <c r="K8" s="17"/>
      <c r="L8" s="17"/>
      <c r="M8" s="17"/>
      <c r="N8" s="34"/>
      <c r="O8" s="34"/>
    </row>
    <row r="9" spans="1:15" x14ac:dyDescent="0.25">
      <c r="A9" s="413" t="s">
        <v>544</v>
      </c>
      <c r="B9" s="413"/>
      <c r="C9" s="15">
        <v>1113.02857604</v>
      </c>
      <c r="D9" s="15">
        <v>1159.8743913299998</v>
      </c>
      <c r="E9" s="15">
        <v>1226.0945994900003</v>
      </c>
      <c r="F9" s="15">
        <v>1255.3614119400002</v>
      </c>
      <c r="G9" s="15">
        <v>1236.4636277899999</v>
      </c>
      <c r="H9" s="15">
        <v>1163.23322076</v>
      </c>
      <c r="I9" s="15">
        <v>1183.9234038999998</v>
      </c>
      <c r="J9" s="15">
        <v>1218.63500963</v>
      </c>
      <c r="K9" s="15">
        <v>1223.9850495999999</v>
      </c>
      <c r="L9" s="15">
        <v>1223.1408369200001</v>
      </c>
      <c r="M9" s="34"/>
      <c r="N9" s="34"/>
      <c r="O9" s="34"/>
    </row>
    <row r="10" spans="1:15" x14ac:dyDescent="0.25">
      <c r="A10" s="18"/>
      <c r="B10" s="8"/>
      <c r="C10" s="19"/>
      <c r="D10" s="19"/>
      <c r="E10" s="19"/>
      <c r="F10" s="19"/>
      <c r="G10" s="19"/>
      <c r="H10" s="19"/>
      <c r="I10" s="19"/>
      <c r="J10" s="19"/>
      <c r="K10" s="19"/>
      <c r="L10" s="19"/>
      <c r="M10" s="19"/>
      <c r="N10" s="34"/>
      <c r="O10" s="34"/>
    </row>
    <row r="11" spans="1:15" x14ac:dyDescent="0.25">
      <c r="A11" s="18" t="s">
        <v>545</v>
      </c>
      <c r="B11" s="8"/>
      <c r="C11" s="19">
        <v>28.048190510000005</v>
      </c>
      <c r="D11" s="19">
        <v>31.999895709999997</v>
      </c>
      <c r="E11" s="19">
        <v>35.946958270000003</v>
      </c>
      <c r="F11" s="19">
        <v>40.366349810000003</v>
      </c>
      <c r="G11" s="19">
        <v>38.851586399999995</v>
      </c>
      <c r="H11" s="19">
        <v>39.730831089999995</v>
      </c>
      <c r="I11" s="19">
        <v>41.146615020000006</v>
      </c>
      <c r="J11" s="19">
        <v>43.121350489999998</v>
      </c>
      <c r="K11" s="19">
        <v>48.704740000000001</v>
      </c>
      <c r="L11" s="19">
        <v>48.366942119999997</v>
      </c>
      <c r="M11" s="19"/>
      <c r="N11" s="34"/>
      <c r="O11" s="34"/>
    </row>
    <row r="12" spans="1:15" x14ac:dyDescent="0.25">
      <c r="A12" s="74" t="s">
        <v>546</v>
      </c>
      <c r="B12" s="8"/>
      <c r="C12" s="19">
        <v>0.56280108000000006</v>
      </c>
      <c r="D12" s="19">
        <v>0.71855561000000001</v>
      </c>
      <c r="E12" s="19">
        <v>0.64732482999999985</v>
      </c>
      <c r="F12" s="19">
        <v>0.19104089999999999</v>
      </c>
      <c r="G12" s="19">
        <v>1.1041538800000001</v>
      </c>
      <c r="H12" s="19">
        <v>0.57512510999999999</v>
      </c>
      <c r="I12" s="19">
        <v>0.57363593999999984</v>
      </c>
      <c r="J12" s="19">
        <v>0.55359180000000008</v>
      </c>
      <c r="K12" s="19">
        <v>0.29342000000000001</v>
      </c>
      <c r="L12" s="19">
        <v>1.3590681100000002</v>
      </c>
      <c r="M12" s="19"/>
      <c r="N12" s="34"/>
      <c r="O12" s="34"/>
    </row>
    <row r="13" spans="1:15" x14ac:dyDescent="0.25">
      <c r="A13" s="74" t="s">
        <v>547</v>
      </c>
      <c r="B13" s="8"/>
      <c r="C13" s="19">
        <v>342.35230961999997</v>
      </c>
      <c r="D13" s="19">
        <v>381.29821287999999</v>
      </c>
      <c r="E13" s="19">
        <v>445.23596619000006</v>
      </c>
      <c r="F13" s="19">
        <v>462.77532816999997</v>
      </c>
      <c r="G13" s="19">
        <v>447.69921661999996</v>
      </c>
      <c r="H13" s="19">
        <v>452.82963348999999</v>
      </c>
      <c r="I13" s="19">
        <v>447.98626564</v>
      </c>
      <c r="J13" s="19">
        <v>454.95941035000004</v>
      </c>
      <c r="K13" s="19">
        <v>457.93011999999999</v>
      </c>
      <c r="L13" s="19">
        <v>445.09429767</v>
      </c>
      <c r="M13" s="19"/>
      <c r="N13" s="34"/>
      <c r="O13" s="34"/>
    </row>
    <row r="14" spans="1:15" x14ac:dyDescent="0.25">
      <c r="A14" s="74" t="s">
        <v>548</v>
      </c>
      <c r="B14" s="8"/>
      <c r="C14" s="35" t="s">
        <v>113</v>
      </c>
      <c r="D14" s="35" t="s">
        <v>113</v>
      </c>
      <c r="E14" s="35" t="s">
        <v>113</v>
      </c>
      <c r="F14" s="35" t="s">
        <v>113</v>
      </c>
      <c r="G14" s="35" t="s">
        <v>113</v>
      </c>
      <c r="H14" s="35" t="s">
        <v>113</v>
      </c>
      <c r="I14" s="35" t="s">
        <v>113</v>
      </c>
      <c r="J14" s="35" t="s">
        <v>113</v>
      </c>
      <c r="K14" s="35" t="s">
        <v>113</v>
      </c>
      <c r="L14" s="35" t="s">
        <v>113</v>
      </c>
      <c r="M14" s="19"/>
      <c r="N14" s="34"/>
      <c r="O14" s="34"/>
    </row>
    <row r="15" spans="1:15" x14ac:dyDescent="0.25">
      <c r="A15" s="74" t="s">
        <v>549</v>
      </c>
      <c r="B15" s="8"/>
      <c r="C15" s="35" t="s">
        <v>113</v>
      </c>
      <c r="D15" s="35" t="s">
        <v>113</v>
      </c>
      <c r="E15" s="35" t="s">
        <v>113</v>
      </c>
      <c r="F15" s="35" t="s">
        <v>113</v>
      </c>
      <c r="G15" s="35" t="s">
        <v>113</v>
      </c>
      <c r="H15" s="35" t="s">
        <v>113</v>
      </c>
      <c r="I15" s="35" t="s">
        <v>113</v>
      </c>
      <c r="J15" s="35" t="s">
        <v>113</v>
      </c>
      <c r="K15" s="35" t="s">
        <v>113</v>
      </c>
      <c r="L15" s="35" t="s">
        <v>113</v>
      </c>
      <c r="M15" s="19"/>
      <c r="N15" s="34"/>
      <c r="O15" s="34"/>
    </row>
    <row r="16" spans="1:15" x14ac:dyDescent="0.25">
      <c r="A16" s="74" t="s">
        <v>550</v>
      </c>
      <c r="B16" s="8"/>
      <c r="C16" s="19">
        <v>742.06527482999991</v>
      </c>
      <c r="D16" s="19">
        <v>745.85772712999983</v>
      </c>
      <c r="E16" s="19">
        <v>744.26435020000031</v>
      </c>
      <c r="F16" s="19">
        <v>752.02869306000014</v>
      </c>
      <c r="G16" s="19">
        <v>748.80867089000003</v>
      </c>
      <c r="H16" s="19">
        <v>670.09763107000003</v>
      </c>
      <c r="I16" s="19">
        <v>694.21688729999994</v>
      </c>
      <c r="J16" s="19">
        <v>720.00065698999992</v>
      </c>
      <c r="K16" s="19">
        <v>717.05676960000005</v>
      </c>
      <c r="L16" s="19">
        <v>728.32052902000009</v>
      </c>
      <c r="M16" s="19"/>
      <c r="N16" s="34"/>
      <c r="O16" s="34"/>
    </row>
    <row r="17" spans="1:18" x14ac:dyDescent="0.25">
      <c r="A17" s="16"/>
      <c r="B17" s="8"/>
      <c r="C17" s="19"/>
      <c r="D17" s="19"/>
      <c r="E17" s="19"/>
      <c r="F17" s="19"/>
      <c r="G17" s="19"/>
      <c r="H17" s="19"/>
      <c r="I17" s="19"/>
      <c r="J17" s="19"/>
      <c r="K17" s="19"/>
      <c r="L17" s="19"/>
      <c r="M17" s="19"/>
      <c r="N17" s="34"/>
      <c r="O17" s="34"/>
    </row>
    <row r="18" spans="1:18" x14ac:dyDescent="0.25">
      <c r="A18" s="413" t="s">
        <v>551</v>
      </c>
      <c r="B18" s="413"/>
      <c r="C18" s="15">
        <v>843.17321684000001</v>
      </c>
      <c r="D18" s="15">
        <v>876.89687709199995</v>
      </c>
      <c r="E18" s="15">
        <v>877.81258355999989</v>
      </c>
      <c r="F18" s="15">
        <v>870.03802125000016</v>
      </c>
      <c r="G18" s="15">
        <v>872.06301144999998</v>
      </c>
      <c r="H18" s="15">
        <v>883.84627741999998</v>
      </c>
      <c r="I18" s="15">
        <v>857.66526199000009</v>
      </c>
      <c r="J18" s="15">
        <v>891.55144457000006</v>
      </c>
      <c r="K18" s="15">
        <v>892.58600999999999</v>
      </c>
      <c r="L18" s="15">
        <v>892.51690355999995</v>
      </c>
      <c r="M18" s="34"/>
      <c r="N18" s="34"/>
      <c r="O18" s="34"/>
    </row>
    <row r="19" spans="1:18" x14ac:dyDescent="0.25">
      <c r="A19" s="24"/>
      <c r="B19" s="8"/>
      <c r="C19" s="17"/>
      <c r="D19" s="17"/>
      <c r="E19" s="17"/>
      <c r="F19" s="17"/>
      <c r="G19" s="17"/>
      <c r="H19" s="17"/>
      <c r="I19" s="17"/>
      <c r="J19" s="17"/>
      <c r="K19" s="17"/>
      <c r="L19" s="17"/>
      <c r="M19" s="17"/>
      <c r="N19" s="34"/>
      <c r="O19" s="34"/>
    </row>
    <row r="20" spans="1:18" x14ac:dyDescent="0.25">
      <c r="A20" s="74" t="s">
        <v>552</v>
      </c>
      <c r="B20" s="8"/>
      <c r="C20" s="19">
        <v>17.65073138</v>
      </c>
      <c r="D20" s="19">
        <v>18.866354130000001</v>
      </c>
      <c r="E20" s="19">
        <v>19.487660539999997</v>
      </c>
      <c r="F20" s="19">
        <v>19.860555160000001</v>
      </c>
      <c r="G20" s="19">
        <v>20.311622929999999</v>
      </c>
      <c r="H20" s="19">
        <v>19.141249529999996</v>
      </c>
      <c r="I20" s="19">
        <v>18.444973269999998</v>
      </c>
      <c r="J20" s="19">
        <v>23.384902880000002</v>
      </c>
      <c r="K20" s="19">
        <v>28.746639999999999</v>
      </c>
      <c r="L20" s="19">
        <v>27.991801949999999</v>
      </c>
      <c r="M20" s="19"/>
      <c r="N20" s="34"/>
      <c r="O20" s="34"/>
    </row>
    <row r="21" spans="1:18" x14ac:dyDescent="0.25">
      <c r="A21" s="74" t="s">
        <v>553</v>
      </c>
      <c r="B21" s="8"/>
      <c r="C21" s="19">
        <v>66.91152120000001</v>
      </c>
      <c r="D21" s="19">
        <v>77.771346739999998</v>
      </c>
      <c r="E21" s="19">
        <v>78.781353510000002</v>
      </c>
      <c r="F21" s="19">
        <v>72.034677139999999</v>
      </c>
      <c r="G21" s="19">
        <v>64.00093296</v>
      </c>
      <c r="H21" s="19">
        <v>106.33117420999999</v>
      </c>
      <c r="I21" s="19">
        <v>80.465826529999987</v>
      </c>
      <c r="J21" s="19">
        <v>85.389648109999996</v>
      </c>
      <c r="K21" s="19">
        <v>91.579610000000002</v>
      </c>
      <c r="L21" s="19">
        <v>86.992825909999993</v>
      </c>
      <c r="M21" s="19"/>
      <c r="N21" s="221"/>
      <c r="O21" s="34"/>
    </row>
    <row r="22" spans="1:18" x14ac:dyDescent="0.25">
      <c r="A22" s="74" t="s">
        <v>554</v>
      </c>
      <c r="B22" s="8"/>
      <c r="C22" s="19">
        <v>60.209585920000002</v>
      </c>
      <c r="D22" s="19">
        <v>60.077155359999999</v>
      </c>
      <c r="E22" s="19">
        <v>58.599131419999992</v>
      </c>
      <c r="F22" s="19">
        <v>57.895749200000004</v>
      </c>
      <c r="G22" s="19">
        <v>61.353599760000002</v>
      </c>
      <c r="H22" s="19">
        <v>61.360873610000006</v>
      </c>
      <c r="I22" s="19">
        <v>60.526205969999992</v>
      </c>
      <c r="J22" s="19">
        <v>61.477171840000004</v>
      </c>
      <c r="K22" s="19">
        <v>61.870220000000003</v>
      </c>
      <c r="L22" s="19">
        <v>61.458762329999999</v>
      </c>
      <c r="M22" s="19"/>
      <c r="N22" s="34"/>
      <c r="O22" s="34"/>
    </row>
    <row r="23" spans="1:18" x14ac:dyDescent="0.25">
      <c r="A23" s="74" t="s">
        <v>555</v>
      </c>
      <c r="B23" s="8"/>
      <c r="C23" s="35" t="s">
        <v>113</v>
      </c>
      <c r="D23" s="35" t="s">
        <v>113</v>
      </c>
      <c r="E23" s="35" t="s">
        <v>113</v>
      </c>
      <c r="F23" s="35" t="s">
        <v>113</v>
      </c>
      <c r="G23" s="35" t="s">
        <v>113</v>
      </c>
      <c r="H23" s="35" t="s">
        <v>113</v>
      </c>
      <c r="I23" s="35" t="s">
        <v>113</v>
      </c>
      <c r="J23" s="35" t="s">
        <v>113</v>
      </c>
      <c r="K23" s="35" t="s">
        <v>113</v>
      </c>
      <c r="L23" s="35" t="s">
        <v>113</v>
      </c>
      <c r="M23" s="19"/>
      <c r="N23" s="222"/>
      <c r="O23" s="34"/>
    </row>
    <row r="24" spans="1:18" x14ac:dyDescent="0.25">
      <c r="A24" s="74" t="s">
        <v>556</v>
      </c>
      <c r="B24" s="8"/>
      <c r="C24" s="19">
        <v>667.23815909000007</v>
      </c>
      <c r="D24" s="19">
        <v>685.31636443999992</v>
      </c>
      <c r="E24" s="19">
        <v>687.91983206999987</v>
      </c>
      <c r="F24" s="19">
        <v>684.64726375000009</v>
      </c>
      <c r="G24" s="19">
        <v>694.33367293000003</v>
      </c>
      <c r="H24" s="19">
        <v>664.57075419</v>
      </c>
      <c r="I24" s="19">
        <v>668.17458650000015</v>
      </c>
      <c r="J24" s="19">
        <v>692.35105649000013</v>
      </c>
      <c r="K24" s="19">
        <v>683.19038</v>
      </c>
      <c r="L24" s="19">
        <v>687.92848196</v>
      </c>
      <c r="M24" s="19"/>
      <c r="N24" s="221"/>
      <c r="O24" s="19"/>
    </row>
    <row r="25" spans="1:18" x14ac:dyDescent="0.25">
      <c r="A25" s="74" t="s">
        <v>557</v>
      </c>
      <c r="B25" s="8"/>
      <c r="C25" s="19">
        <v>31.163219250000001</v>
      </c>
      <c r="D25" s="19">
        <v>34.865656422000008</v>
      </c>
      <c r="E25" s="19">
        <v>33.02460602</v>
      </c>
      <c r="F25" s="19">
        <v>35.599776000000006</v>
      </c>
      <c r="G25" s="19">
        <v>32.063182870000006</v>
      </c>
      <c r="H25" s="19">
        <v>32.442225879999995</v>
      </c>
      <c r="I25" s="19">
        <v>30.053669719999995</v>
      </c>
      <c r="J25" s="19">
        <v>28.948665250000001</v>
      </c>
      <c r="K25" s="19">
        <v>27.199159999999999</v>
      </c>
      <c r="L25" s="19">
        <v>28.145031409999998</v>
      </c>
      <c r="M25" s="19"/>
      <c r="N25" s="221"/>
      <c r="O25" s="19"/>
    </row>
    <row r="26" spans="1:18" x14ac:dyDescent="0.25">
      <c r="A26" s="16"/>
      <c r="B26" s="8"/>
      <c r="C26" s="19"/>
      <c r="D26" s="19"/>
      <c r="E26" s="19"/>
      <c r="F26" s="19"/>
      <c r="G26" s="19"/>
      <c r="H26" s="19"/>
      <c r="I26" s="19"/>
      <c r="J26" s="19"/>
      <c r="K26" s="19"/>
      <c r="L26" s="19"/>
      <c r="M26" s="19"/>
      <c r="N26" s="19"/>
      <c r="O26" s="19"/>
    </row>
    <row r="27" spans="1:18" x14ac:dyDescent="0.25">
      <c r="A27" s="413" t="s">
        <v>558</v>
      </c>
      <c r="B27" s="413"/>
      <c r="C27" s="15">
        <v>129.40854077300003</v>
      </c>
      <c r="D27" s="15">
        <v>120.10128955</v>
      </c>
      <c r="E27" s="15">
        <v>161.98484607</v>
      </c>
      <c r="F27" s="15">
        <v>165.3765856</v>
      </c>
      <c r="G27" s="15">
        <v>559.39886919000003</v>
      </c>
      <c r="H27" s="15">
        <v>509.66424238999997</v>
      </c>
      <c r="I27" s="15">
        <v>599.47743860999992</v>
      </c>
      <c r="J27" s="15">
        <v>411.08863954999998</v>
      </c>
      <c r="K27" s="15">
        <v>297.64372861000004</v>
      </c>
      <c r="L27" s="15">
        <v>300.58099324</v>
      </c>
      <c r="M27" s="34"/>
      <c r="N27" s="34"/>
      <c r="O27" s="34"/>
    </row>
    <row r="28" spans="1:18" x14ac:dyDescent="0.25">
      <c r="A28" s="24"/>
      <c r="B28" s="8"/>
      <c r="C28" s="17"/>
      <c r="D28" s="17"/>
      <c r="E28" s="17"/>
      <c r="F28" s="17"/>
      <c r="G28" s="17"/>
      <c r="H28" s="17"/>
      <c r="I28" s="17"/>
      <c r="J28" s="17"/>
      <c r="K28" s="17"/>
      <c r="L28" s="17"/>
      <c r="M28" s="17"/>
      <c r="N28" s="17"/>
      <c r="O28" s="17"/>
    </row>
    <row r="29" spans="1:18" x14ac:dyDescent="0.25">
      <c r="A29" s="74" t="s">
        <v>559</v>
      </c>
      <c r="B29" s="8"/>
      <c r="C29" s="19">
        <v>32.364806902999995</v>
      </c>
      <c r="D29" s="19">
        <v>33.911406040000003</v>
      </c>
      <c r="E29" s="19">
        <v>34.149261740000007</v>
      </c>
      <c r="F29" s="19">
        <v>31.691356619999993</v>
      </c>
      <c r="G29" s="19">
        <v>34.398207669999991</v>
      </c>
      <c r="H29" s="19">
        <v>32.65649341000001</v>
      </c>
      <c r="I29" s="19">
        <v>29.843013149999997</v>
      </c>
      <c r="J29" s="19">
        <v>31.056560439999988</v>
      </c>
      <c r="K29" s="19">
        <v>31.832689999999999</v>
      </c>
      <c r="L29" s="19">
        <v>29.933430370000004</v>
      </c>
      <c r="M29" s="19"/>
      <c r="N29" s="19"/>
      <c r="O29" s="19"/>
    </row>
    <row r="30" spans="1:18" x14ac:dyDescent="0.25">
      <c r="A30" s="74" t="s">
        <v>560</v>
      </c>
      <c r="B30" s="8"/>
      <c r="C30" s="19">
        <v>67.981780770000015</v>
      </c>
      <c r="D30" s="19">
        <v>57.655409669999997</v>
      </c>
      <c r="E30" s="19">
        <v>97.064959209999998</v>
      </c>
      <c r="F30" s="19">
        <v>111.27445031999999</v>
      </c>
      <c r="G30" s="19">
        <v>51.693772450000004</v>
      </c>
      <c r="H30" s="19">
        <v>-48.422769140000007</v>
      </c>
      <c r="I30" s="19">
        <v>41.137469309999993</v>
      </c>
      <c r="J30" s="19">
        <v>158.89210540999997</v>
      </c>
      <c r="K30" s="19">
        <v>42.05672861</v>
      </c>
      <c r="L30" s="19">
        <v>47.228488340000006</v>
      </c>
      <c r="M30" s="19"/>
      <c r="N30" s="19"/>
      <c r="O30" s="19"/>
      <c r="R30" s="223"/>
    </row>
    <row r="31" spans="1:18" x14ac:dyDescent="0.25">
      <c r="A31" s="74" t="s">
        <v>561</v>
      </c>
      <c r="B31" s="8"/>
      <c r="C31" s="19">
        <v>29.0619531</v>
      </c>
      <c r="D31" s="19">
        <v>28.53447384</v>
      </c>
      <c r="E31" s="19">
        <v>30.770625119999998</v>
      </c>
      <c r="F31" s="19">
        <v>22.410778659999995</v>
      </c>
      <c r="G31" s="19">
        <v>473.30688907000001</v>
      </c>
      <c r="H31" s="19">
        <v>525.43051811999999</v>
      </c>
      <c r="I31" s="19">
        <v>528.49695614999996</v>
      </c>
      <c r="J31" s="19">
        <v>221.13997370000001</v>
      </c>
      <c r="K31" s="19">
        <v>223.75431</v>
      </c>
      <c r="L31" s="19">
        <v>223.41907452999999</v>
      </c>
      <c r="M31" s="19"/>
      <c r="N31" s="19"/>
      <c r="O31" s="19"/>
    </row>
    <row r="32" spans="1:18" x14ac:dyDescent="0.25">
      <c r="A32" s="74"/>
      <c r="B32" s="8"/>
      <c r="C32" s="19"/>
      <c r="D32" s="19"/>
      <c r="E32" s="19"/>
      <c r="F32" s="19"/>
      <c r="G32" s="19"/>
      <c r="H32" s="19"/>
      <c r="I32" s="19"/>
      <c r="J32" s="19"/>
      <c r="K32" s="19"/>
      <c r="L32" s="19"/>
      <c r="M32" s="19"/>
      <c r="N32" s="19"/>
      <c r="O32" s="19"/>
    </row>
    <row r="33" spans="1:15" x14ac:dyDescent="0.25">
      <c r="A33" s="74"/>
      <c r="B33" s="8"/>
      <c r="C33" s="19"/>
      <c r="D33" s="19"/>
      <c r="E33" s="19"/>
      <c r="F33" s="19"/>
      <c r="G33" s="19"/>
      <c r="H33" s="19"/>
      <c r="I33" s="19"/>
      <c r="J33" s="19"/>
      <c r="K33" s="19"/>
      <c r="L33" s="19"/>
      <c r="M33" s="19"/>
      <c r="N33" s="19"/>
      <c r="O33" s="19"/>
    </row>
    <row r="34" spans="1:15" x14ac:dyDescent="0.25">
      <c r="A34" s="74"/>
      <c r="B34" s="8"/>
      <c r="C34" s="19"/>
      <c r="D34" s="19"/>
      <c r="E34" s="19"/>
      <c r="F34" s="19"/>
      <c r="G34" s="19"/>
      <c r="H34" s="19"/>
      <c r="I34" s="19"/>
      <c r="J34" s="19"/>
      <c r="K34" s="19"/>
      <c r="L34" s="19"/>
      <c r="M34" s="19"/>
      <c r="N34" s="19"/>
      <c r="O34" s="19"/>
    </row>
    <row r="35" spans="1:15" x14ac:dyDescent="0.25">
      <c r="A35" s="74"/>
      <c r="B35" s="8"/>
      <c r="C35" s="19"/>
      <c r="D35" s="19"/>
      <c r="E35" s="19"/>
      <c r="F35" s="19"/>
      <c r="G35" s="19"/>
      <c r="H35" s="19"/>
      <c r="I35" s="19"/>
      <c r="J35" s="19"/>
      <c r="K35" s="19"/>
      <c r="L35" s="19"/>
      <c r="M35" s="19"/>
      <c r="N35" s="19"/>
      <c r="O35" s="19"/>
    </row>
    <row r="36" spans="1:15" x14ac:dyDescent="0.25">
      <c r="A36" s="74"/>
      <c r="B36" s="8"/>
      <c r="C36" s="19"/>
      <c r="D36" s="19"/>
      <c r="E36" s="19"/>
      <c r="F36" s="19"/>
      <c r="G36" s="19"/>
      <c r="H36" s="19"/>
      <c r="I36" s="19"/>
      <c r="J36" s="19"/>
      <c r="K36" s="19"/>
      <c r="L36" s="19"/>
      <c r="M36" s="19"/>
      <c r="N36" s="19"/>
      <c r="O36" s="19"/>
    </row>
    <row r="37" spans="1:15" x14ac:dyDescent="0.25">
      <c r="A37" s="74"/>
      <c r="B37" s="218"/>
      <c r="C37" s="19"/>
      <c r="D37" s="19"/>
      <c r="E37" s="19"/>
      <c r="F37" s="19"/>
      <c r="G37" s="19"/>
      <c r="H37" s="19"/>
      <c r="I37" s="19"/>
      <c r="J37" s="19"/>
      <c r="K37" s="19"/>
      <c r="L37" s="19"/>
      <c r="M37" s="34"/>
      <c r="N37" s="34"/>
      <c r="O37" s="34"/>
    </row>
    <row r="38" spans="1:15" x14ac:dyDescent="0.25">
      <c r="A38" s="16"/>
      <c r="B38" s="8"/>
      <c r="C38" s="19"/>
      <c r="D38" s="19"/>
      <c r="E38" s="19"/>
      <c r="F38" s="19"/>
      <c r="G38" s="19"/>
      <c r="H38" s="19"/>
      <c r="I38" s="19"/>
      <c r="J38" s="19"/>
      <c r="K38" s="19"/>
      <c r="L38" s="19"/>
    </row>
    <row r="39" spans="1:15" x14ac:dyDescent="0.25">
      <c r="A39" s="224"/>
      <c r="B39" s="218"/>
      <c r="C39" s="34"/>
      <c r="D39" s="34"/>
      <c r="E39" s="34"/>
      <c r="F39" s="34"/>
      <c r="G39" s="34"/>
      <c r="H39" s="34"/>
      <c r="I39" s="34"/>
      <c r="J39" s="34"/>
      <c r="K39" s="34"/>
      <c r="L39" s="34"/>
    </row>
    <row r="40" spans="1:15" x14ac:dyDescent="0.25">
      <c r="A40" s="18"/>
      <c r="B40" s="8"/>
      <c r="C40" s="23"/>
      <c r="D40" s="23"/>
      <c r="E40" s="23"/>
      <c r="F40" s="23"/>
      <c r="G40" s="23"/>
      <c r="H40" s="23"/>
      <c r="I40" s="23"/>
      <c r="J40" s="23"/>
      <c r="K40" s="23"/>
      <c r="L40" s="23"/>
    </row>
    <row r="41" spans="1:15" x14ac:dyDescent="0.25">
      <c r="A41" s="24"/>
      <c r="B41" s="8"/>
      <c r="C41" s="23"/>
      <c r="D41" s="23"/>
      <c r="E41" s="23"/>
      <c r="F41" s="23"/>
      <c r="G41" s="23"/>
      <c r="H41" s="23"/>
      <c r="I41" s="23"/>
      <c r="J41" s="23"/>
      <c r="K41" s="23"/>
      <c r="L41" s="23"/>
    </row>
    <row r="42" spans="1:15" x14ac:dyDescent="0.25">
      <c r="A42" s="18"/>
      <c r="B42" s="8"/>
      <c r="C42" s="23"/>
      <c r="D42" s="23"/>
      <c r="E42" s="23"/>
      <c r="F42" s="23"/>
      <c r="G42" s="23"/>
      <c r="H42" s="23"/>
      <c r="I42" s="23"/>
      <c r="J42" s="23"/>
      <c r="K42" s="23"/>
      <c r="L42" s="23"/>
    </row>
    <row r="43" spans="1:15" x14ac:dyDescent="0.25">
      <c r="A43" s="25"/>
      <c r="B43" s="8"/>
      <c r="C43" s="23"/>
      <c r="D43" s="23"/>
      <c r="E43" s="23"/>
      <c r="F43" s="23"/>
      <c r="G43" s="23"/>
      <c r="H43" s="23"/>
      <c r="I43" s="23"/>
      <c r="J43" s="23"/>
      <c r="K43" s="23"/>
      <c r="L43" s="23"/>
    </row>
    <row r="44" spans="1:15" x14ac:dyDescent="0.25">
      <c r="A44" s="18"/>
      <c r="B44" s="8"/>
      <c r="C44" s="23"/>
      <c r="D44" s="23"/>
      <c r="E44" s="23"/>
      <c r="F44" s="23"/>
      <c r="G44" s="23"/>
      <c r="H44" s="23"/>
      <c r="I44" s="23"/>
      <c r="J44" s="23"/>
      <c r="K44" s="23"/>
      <c r="L44" s="23"/>
    </row>
    <row r="45" spans="1:15" x14ac:dyDescent="0.25">
      <c r="A45" s="18"/>
      <c r="B45" s="8"/>
      <c r="C45" s="23"/>
      <c r="D45" s="23"/>
      <c r="E45" s="23"/>
      <c r="F45" s="23"/>
      <c r="G45" s="23"/>
      <c r="H45" s="23"/>
      <c r="I45" s="23"/>
      <c r="J45" s="23"/>
      <c r="K45" s="23"/>
      <c r="L45" s="23"/>
    </row>
    <row r="46" spans="1:15" x14ac:dyDescent="0.25">
      <c r="A46" s="18"/>
      <c r="B46" s="8"/>
      <c r="C46" s="23"/>
      <c r="D46" s="23"/>
      <c r="E46" s="23"/>
      <c r="F46" s="23"/>
      <c r="G46" s="23"/>
      <c r="H46" s="23"/>
      <c r="I46" s="23"/>
      <c r="J46" s="23"/>
      <c r="K46" s="23"/>
      <c r="L46" s="23"/>
    </row>
    <row r="47" spans="1:15" x14ac:dyDescent="0.25">
      <c r="A47" s="26"/>
      <c r="B47" s="8"/>
      <c r="C47" s="23"/>
      <c r="D47" s="23"/>
      <c r="E47" s="23"/>
      <c r="F47" s="23"/>
      <c r="G47" s="23"/>
      <c r="H47" s="23"/>
      <c r="I47" s="23"/>
      <c r="J47" s="23"/>
      <c r="K47" s="23"/>
      <c r="L47" s="23"/>
    </row>
    <row r="48" spans="1:15" x14ac:dyDescent="0.25">
      <c r="M48" s="5"/>
    </row>
  </sheetData>
  <mergeCells count="5">
    <mergeCell ref="A1:L1"/>
    <mergeCell ref="A3:L3"/>
    <mergeCell ref="A9:B9"/>
    <mergeCell ref="A18:B18"/>
    <mergeCell ref="A27:B27"/>
  </mergeCells>
  <pageMargins left="0.45" right="0.45" top="0.5" bottom="0.5" header="0.3" footer="0.3"/>
  <pageSetup scale="78"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DF57A-62CC-4C47-B878-0344DFD10A8B}">
  <sheetPr>
    <pageSetUpPr fitToPage="1"/>
  </sheetPr>
  <dimension ref="A1:V48"/>
  <sheetViews>
    <sheetView zoomScaleNormal="100" workbookViewId="0">
      <selection sqref="A1:L1"/>
    </sheetView>
  </sheetViews>
  <sheetFormatPr defaultRowHeight="15.75" x14ac:dyDescent="0.25"/>
  <cols>
    <col min="1" max="1" width="24.125" customWidth="1"/>
    <col min="2" max="2" width="2.125" customWidth="1"/>
    <col min="3" max="12" width="11.375" customWidth="1"/>
    <col min="14" max="14" width="12.625" bestFit="1" customWidth="1"/>
    <col min="15" max="15" width="18.875" style="226" bestFit="1" customWidth="1"/>
    <col min="16" max="16" width="11.875" bestFit="1" customWidth="1"/>
    <col min="18" max="18" width="13.5" bestFit="1" customWidth="1"/>
    <col min="21" max="21" width="12.625" bestFit="1" customWidth="1"/>
  </cols>
  <sheetData>
    <row r="1" spans="1:22" s="1" customFormat="1" ht="26.25" x14ac:dyDescent="0.4">
      <c r="A1" s="367" t="s">
        <v>542</v>
      </c>
      <c r="B1" s="367"/>
      <c r="C1" s="367"/>
      <c r="D1" s="367"/>
      <c r="E1" s="367"/>
      <c r="F1" s="367"/>
      <c r="G1" s="367"/>
      <c r="H1" s="367"/>
      <c r="I1" s="367"/>
      <c r="J1" s="367"/>
      <c r="K1" s="367"/>
      <c r="L1" s="367"/>
      <c r="O1" s="225"/>
    </row>
    <row r="2" spans="1:22" ht="4.5" customHeight="1" x14ac:dyDescent="0.25">
      <c r="A2" s="2"/>
      <c r="B2" s="2"/>
      <c r="C2" s="2"/>
      <c r="D2" s="2"/>
      <c r="E2" s="2"/>
      <c r="F2" s="2"/>
      <c r="G2" s="2"/>
      <c r="H2" s="2"/>
      <c r="I2" s="2"/>
      <c r="J2" s="2"/>
      <c r="K2" s="2"/>
      <c r="L2" s="2"/>
    </row>
    <row r="3" spans="1:22" ht="18.75" customHeight="1" x14ac:dyDescent="0.3">
      <c r="A3" s="368" t="s">
        <v>114</v>
      </c>
      <c r="B3" s="368"/>
      <c r="C3" s="368"/>
      <c r="D3" s="368"/>
      <c r="E3" s="368"/>
      <c r="F3" s="368"/>
      <c r="G3" s="368"/>
      <c r="H3" s="368"/>
      <c r="I3" s="368"/>
      <c r="J3" s="368"/>
      <c r="K3" s="368"/>
      <c r="L3" s="368"/>
    </row>
    <row r="5" spans="1:22" x14ac:dyDescent="0.25">
      <c r="A5" s="7"/>
      <c r="B5" s="8"/>
      <c r="C5" s="9">
        <v>2014</v>
      </c>
      <c r="D5" s="9">
        <v>2015</v>
      </c>
      <c r="E5" s="9">
        <v>2016</v>
      </c>
      <c r="F5" s="9">
        <v>2017</v>
      </c>
      <c r="G5" s="9">
        <v>2018</v>
      </c>
      <c r="H5" s="9">
        <v>2019</v>
      </c>
      <c r="I5" s="9">
        <v>2020</v>
      </c>
      <c r="J5" s="9">
        <v>2021</v>
      </c>
      <c r="K5" s="9">
        <v>2022</v>
      </c>
      <c r="L5" s="9">
        <v>2023</v>
      </c>
    </row>
    <row r="6" spans="1:22" x14ac:dyDescent="0.25">
      <c r="A6" s="7"/>
      <c r="B6" s="8"/>
      <c r="C6" s="11"/>
      <c r="D6" s="11"/>
      <c r="E6" s="11"/>
      <c r="F6" s="11"/>
      <c r="G6" s="11"/>
      <c r="H6" s="11"/>
      <c r="I6" s="11"/>
      <c r="J6" s="11"/>
      <c r="K6" s="11"/>
      <c r="L6" s="11"/>
    </row>
    <row r="7" spans="1:22" ht="15.75" customHeight="1" x14ac:dyDescent="0.25">
      <c r="A7" s="13" t="s">
        <v>543</v>
      </c>
      <c r="B7" s="14"/>
      <c r="C7" s="15">
        <v>2446.7640277399996</v>
      </c>
      <c r="D7" s="15">
        <v>2611.5115733600001</v>
      </c>
      <c r="E7" s="15">
        <v>2657.5488167200001</v>
      </c>
      <c r="F7" s="15">
        <v>2758.5291533200002</v>
      </c>
      <c r="G7" s="15">
        <v>2948.4917428700001</v>
      </c>
      <c r="H7" s="15">
        <v>2849.2510163699999</v>
      </c>
      <c r="I7" s="15">
        <v>2663.4792013700003</v>
      </c>
      <c r="J7" s="15">
        <v>2825.5686408400002</v>
      </c>
      <c r="K7" s="15">
        <v>2883.38451308</v>
      </c>
      <c r="L7" s="15">
        <v>2958.3098981900002</v>
      </c>
      <c r="N7" s="227"/>
      <c r="O7" s="227"/>
      <c r="P7" s="227"/>
      <c r="Q7" s="227"/>
      <c r="R7" s="227"/>
      <c r="S7" s="227"/>
      <c r="T7" s="227"/>
      <c r="U7" s="227"/>
      <c r="V7" s="227"/>
    </row>
    <row r="8" spans="1:22" x14ac:dyDescent="0.25">
      <c r="A8" s="16"/>
      <c r="B8" s="8"/>
      <c r="C8" s="17"/>
      <c r="D8" s="17"/>
      <c r="E8" s="17"/>
      <c r="F8" s="17"/>
      <c r="G8" s="17"/>
      <c r="H8" s="17"/>
      <c r="I8" s="17"/>
      <c r="J8" s="17"/>
      <c r="K8" s="17"/>
      <c r="L8" s="17"/>
      <c r="N8" s="227"/>
      <c r="O8" s="227"/>
      <c r="P8" s="227"/>
      <c r="Q8" s="227"/>
      <c r="R8" s="227"/>
      <c r="S8" s="227"/>
      <c r="T8" s="227"/>
      <c r="U8" s="227"/>
      <c r="V8" s="227"/>
    </row>
    <row r="9" spans="1:22" x14ac:dyDescent="0.25">
      <c r="A9" s="413" t="s">
        <v>544</v>
      </c>
      <c r="B9" s="413"/>
      <c r="C9" s="15">
        <v>1294.43248214</v>
      </c>
      <c r="D9" s="15">
        <v>1562.4303637099999</v>
      </c>
      <c r="E9" s="15">
        <v>1659.1973853399998</v>
      </c>
      <c r="F9" s="15">
        <v>1732.6595695400001</v>
      </c>
      <c r="G9" s="15">
        <v>1846.4028316200001</v>
      </c>
      <c r="H9" s="15">
        <v>1837.1840377500002</v>
      </c>
      <c r="I9" s="15">
        <v>1708.4379394</v>
      </c>
      <c r="J9" s="15">
        <v>1656.3590093799999</v>
      </c>
      <c r="K9" s="15">
        <v>1746.9698690099999</v>
      </c>
      <c r="L9" s="15">
        <v>1774.8039584300002</v>
      </c>
      <c r="N9" s="227"/>
      <c r="O9" s="227"/>
      <c r="P9" s="227"/>
      <c r="Q9" s="227"/>
      <c r="R9" s="227"/>
      <c r="S9" s="227"/>
      <c r="T9" s="227"/>
      <c r="U9" s="227"/>
      <c r="V9" s="227"/>
    </row>
    <row r="10" spans="1:22" x14ac:dyDescent="0.25">
      <c r="A10" s="18"/>
      <c r="B10" s="8"/>
      <c r="C10" s="19"/>
      <c r="D10" s="19"/>
      <c r="E10" s="19"/>
      <c r="F10" s="19"/>
      <c r="G10" s="19"/>
      <c r="H10" s="19"/>
      <c r="I10" s="19"/>
      <c r="J10" s="19"/>
      <c r="K10" s="19"/>
      <c r="L10" s="19"/>
      <c r="N10" s="227"/>
      <c r="O10" s="227"/>
      <c r="P10" s="227"/>
      <c r="Q10" s="227"/>
      <c r="R10" s="227"/>
      <c r="S10" s="227"/>
      <c r="T10" s="227"/>
      <c r="U10" s="227"/>
      <c r="V10" s="227"/>
    </row>
    <row r="11" spans="1:22" x14ac:dyDescent="0.25">
      <c r="A11" s="18" t="s">
        <v>545</v>
      </c>
      <c r="B11" s="8"/>
      <c r="C11" s="19">
        <v>35.785590380000002</v>
      </c>
      <c r="D11" s="19">
        <v>71.861762940000006</v>
      </c>
      <c r="E11" s="19">
        <v>95.266466610000009</v>
      </c>
      <c r="F11" s="19">
        <v>99.910703209999994</v>
      </c>
      <c r="G11" s="19">
        <v>134.66409962</v>
      </c>
      <c r="H11" s="19">
        <v>133.96797625000002</v>
      </c>
      <c r="I11" s="19">
        <v>128.94827821999999</v>
      </c>
      <c r="J11" s="19">
        <v>123.14738339</v>
      </c>
      <c r="K11" s="19">
        <v>136.09528225</v>
      </c>
      <c r="L11" s="19">
        <v>159.01056190999998</v>
      </c>
      <c r="N11" s="227"/>
      <c r="O11" s="227"/>
      <c r="P11" s="227"/>
      <c r="Q11" s="227"/>
      <c r="R11" s="227"/>
      <c r="S11" s="227"/>
      <c r="T11" s="227"/>
      <c r="U11" s="227"/>
      <c r="V11" s="227"/>
    </row>
    <row r="12" spans="1:22" x14ac:dyDescent="0.25">
      <c r="A12" s="74" t="s">
        <v>546</v>
      </c>
      <c r="B12" s="8"/>
      <c r="C12" s="19">
        <v>1.9114109399999999</v>
      </c>
      <c r="D12" s="19">
        <v>3.62863903</v>
      </c>
      <c r="E12" s="19">
        <v>9.4422538300000003</v>
      </c>
      <c r="F12" s="19">
        <v>11.08486298</v>
      </c>
      <c r="G12" s="19">
        <v>14.227216740000001</v>
      </c>
      <c r="H12" s="19">
        <v>15.590549369999998</v>
      </c>
      <c r="I12" s="19">
        <v>12.965873130000002</v>
      </c>
      <c r="J12" s="19">
        <v>12.158099139999999</v>
      </c>
      <c r="K12" s="19">
        <v>15.42464129</v>
      </c>
      <c r="L12" s="19">
        <v>18.060472949999994</v>
      </c>
      <c r="N12" s="227"/>
      <c r="O12" s="227"/>
      <c r="P12" s="227"/>
      <c r="Q12" s="227"/>
      <c r="R12" s="227"/>
      <c r="S12" s="227"/>
      <c r="T12" s="227"/>
      <c r="U12" s="227"/>
      <c r="V12" s="227"/>
    </row>
    <row r="13" spans="1:22" x14ac:dyDescent="0.25">
      <c r="A13" s="74" t="s">
        <v>547</v>
      </c>
      <c r="B13" s="8"/>
      <c r="C13" s="19">
        <v>534.08633550000002</v>
      </c>
      <c r="D13" s="19">
        <v>747.44595973999992</v>
      </c>
      <c r="E13" s="19">
        <v>836.8714668099999</v>
      </c>
      <c r="F13" s="19">
        <v>903.98866338000005</v>
      </c>
      <c r="G13" s="19">
        <v>1018.3821465399999</v>
      </c>
      <c r="H13" s="19">
        <v>1006.0624018800002</v>
      </c>
      <c r="I13" s="19">
        <v>931.44328686999984</v>
      </c>
      <c r="J13" s="19">
        <v>904.8313869000001</v>
      </c>
      <c r="K13" s="19">
        <v>949.74467440000001</v>
      </c>
      <c r="L13" s="19">
        <v>953.33882205999998</v>
      </c>
      <c r="N13" s="227"/>
      <c r="O13" s="227"/>
      <c r="P13" s="227"/>
      <c r="Q13" s="227"/>
      <c r="R13" s="227"/>
      <c r="S13" s="227"/>
      <c r="T13" s="227"/>
      <c r="U13" s="227"/>
      <c r="V13" s="227"/>
    </row>
    <row r="14" spans="1:22" x14ac:dyDescent="0.25">
      <c r="A14" s="74" t="s">
        <v>548</v>
      </c>
      <c r="B14" s="8"/>
      <c r="C14" s="35">
        <v>62.568146229999996</v>
      </c>
      <c r="D14" s="35">
        <v>157.22404068999998</v>
      </c>
      <c r="E14" s="35">
        <v>150.27903107</v>
      </c>
      <c r="F14" s="35">
        <v>146.56958461000002</v>
      </c>
      <c r="G14" s="35">
        <v>149.54071859000001</v>
      </c>
      <c r="H14" s="35">
        <v>145.30681856999999</v>
      </c>
      <c r="I14" s="35">
        <v>142.09827796000002</v>
      </c>
      <c r="J14" s="35">
        <v>144.21196208000001</v>
      </c>
      <c r="K14" s="35">
        <v>146.30508974</v>
      </c>
      <c r="L14" s="35">
        <v>144.54317787000002</v>
      </c>
      <c r="N14" s="227"/>
      <c r="O14" s="227"/>
      <c r="P14" s="227"/>
      <c r="Q14" s="227"/>
      <c r="R14" s="227"/>
      <c r="S14" s="227"/>
      <c r="T14" s="227"/>
      <c r="U14" s="227"/>
      <c r="V14" s="227"/>
    </row>
    <row r="15" spans="1:22" x14ac:dyDescent="0.25">
      <c r="A15" s="74" t="s">
        <v>549</v>
      </c>
      <c r="B15" s="8"/>
      <c r="C15" s="35">
        <v>244.09395212000001</v>
      </c>
      <c r="D15" s="35">
        <v>577.73216708999996</v>
      </c>
      <c r="E15" s="35">
        <v>568.13815877999991</v>
      </c>
      <c r="F15" s="35">
        <v>571.04550560000007</v>
      </c>
      <c r="G15" s="35">
        <v>529.5803782800001</v>
      </c>
      <c r="H15" s="35">
        <v>536.23624774000007</v>
      </c>
      <c r="I15" s="35">
        <v>493.00577147999996</v>
      </c>
      <c r="J15" s="35">
        <v>472.05102423</v>
      </c>
      <c r="K15" s="35">
        <v>499.39362122</v>
      </c>
      <c r="L15" s="35">
        <v>499.81639776999992</v>
      </c>
      <c r="N15" s="227"/>
      <c r="O15" s="227"/>
      <c r="P15" s="227"/>
      <c r="Q15" s="227"/>
      <c r="R15" s="227"/>
      <c r="S15" s="227"/>
      <c r="T15" s="227"/>
      <c r="U15" s="227"/>
      <c r="V15" s="227"/>
    </row>
    <row r="16" spans="1:22" x14ac:dyDescent="0.25">
      <c r="A16" s="74" t="s">
        <v>550</v>
      </c>
      <c r="B16" s="8"/>
      <c r="C16" s="19">
        <v>415.98704696999994</v>
      </c>
      <c r="D16" s="19">
        <v>4.5377942200000003</v>
      </c>
      <c r="E16" s="19">
        <v>-0.79999176000000005</v>
      </c>
      <c r="F16" s="19">
        <v>6.0249759999999999E-2</v>
      </c>
      <c r="G16" s="19">
        <v>8.2718500000000007E-3</v>
      </c>
      <c r="H16" s="19">
        <v>2.0043939999999982E-2</v>
      </c>
      <c r="I16" s="19">
        <v>-2.3548260000000001E-2</v>
      </c>
      <c r="J16" s="19">
        <v>-4.0846360000000012E-2</v>
      </c>
      <c r="K16" s="19">
        <v>6.5601100000000001E-3</v>
      </c>
      <c r="L16" s="19">
        <v>3.4525870000000014E-2</v>
      </c>
      <c r="N16" s="227"/>
      <c r="O16" s="227"/>
      <c r="P16" s="227"/>
      <c r="Q16" s="227"/>
      <c r="R16" s="227"/>
      <c r="S16" s="227"/>
      <c r="T16" s="227"/>
      <c r="U16" s="227"/>
      <c r="V16" s="227"/>
    </row>
    <row r="17" spans="1:22" x14ac:dyDescent="0.25">
      <c r="A17" s="16"/>
      <c r="B17" s="8"/>
      <c r="C17" s="19"/>
      <c r="D17" s="19"/>
      <c r="E17" s="19"/>
      <c r="F17" s="19"/>
      <c r="G17" s="19"/>
      <c r="H17" s="19"/>
      <c r="I17" s="19"/>
      <c r="J17" s="19"/>
      <c r="K17" s="19"/>
      <c r="L17" s="19"/>
      <c r="N17" s="227"/>
      <c r="O17" s="227"/>
      <c r="P17" s="227"/>
      <c r="Q17" s="227"/>
      <c r="R17" s="227"/>
      <c r="S17" s="227"/>
      <c r="T17" s="227"/>
      <c r="U17" s="227"/>
      <c r="V17" s="227"/>
    </row>
    <row r="18" spans="1:22" x14ac:dyDescent="0.25">
      <c r="A18" s="413" t="s">
        <v>551</v>
      </c>
      <c r="B18" s="413"/>
      <c r="C18" s="15">
        <v>893.88461440999993</v>
      </c>
      <c r="D18" s="15">
        <v>950.80701391999992</v>
      </c>
      <c r="E18" s="15">
        <v>962.67836467999996</v>
      </c>
      <c r="F18" s="15">
        <v>1000.5287866100001</v>
      </c>
      <c r="G18" s="15">
        <v>1045.5960164799999</v>
      </c>
      <c r="H18" s="15">
        <v>992.38855042</v>
      </c>
      <c r="I18" s="15">
        <v>954.04429028000004</v>
      </c>
      <c r="J18" s="15">
        <v>1151.3544952899999</v>
      </c>
      <c r="K18" s="15">
        <v>1126.5747568900001</v>
      </c>
      <c r="L18" s="15">
        <v>1117.7856088400001</v>
      </c>
      <c r="N18" s="227"/>
      <c r="O18" s="227"/>
      <c r="P18" s="227"/>
      <c r="Q18" s="227"/>
      <c r="R18" s="227"/>
      <c r="S18" s="227"/>
      <c r="T18" s="227"/>
      <c r="U18" s="227"/>
      <c r="V18" s="227"/>
    </row>
    <row r="19" spans="1:22" x14ac:dyDescent="0.25">
      <c r="A19" s="24"/>
      <c r="B19" s="8"/>
      <c r="C19" s="17"/>
      <c r="D19" s="17"/>
      <c r="E19" s="17"/>
      <c r="F19" s="17"/>
      <c r="G19" s="17"/>
      <c r="H19" s="17"/>
      <c r="I19" s="17"/>
      <c r="J19" s="17"/>
      <c r="K19" s="17"/>
      <c r="L19" s="17"/>
      <c r="N19" s="227"/>
      <c r="O19" s="227"/>
      <c r="P19" s="227"/>
      <c r="Q19" s="227"/>
      <c r="R19" s="227"/>
      <c r="S19" s="227"/>
      <c r="T19" s="227"/>
      <c r="U19" s="227"/>
      <c r="V19" s="227"/>
    </row>
    <row r="20" spans="1:22" x14ac:dyDescent="0.25">
      <c r="A20" s="74" t="s">
        <v>552</v>
      </c>
      <c r="B20" s="8"/>
      <c r="C20" s="19">
        <v>26.860824670000003</v>
      </c>
      <c r="D20" s="19">
        <v>36.533660469999994</v>
      </c>
      <c r="E20" s="19">
        <v>33.400945299999997</v>
      </c>
      <c r="F20" s="19">
        <v>32.399474390000002</v>
      </c>
      <c r="G20" s="19">
        <v>37.223632659999993</v>
      </c>
      <c r="H20" s="19">
        <v>37.139924099999995</v>
      </c>
      <c r="I20" s="19">
        <v>32.395784079999999</v>
      </c>
      <c r="J20" s="19">
        <v>31.648638480000002</v>
      </c>
      <c r="K20" s="19">
        <v>32.962416639999994</v>
      </c>
      <c r="L20" s="19">
        <v>34.528161910000001</v>
      </c>
      <c r="N20" s="227"/>
      <c r="O20" s="227"/>
      <c r="P20" s="227"/>
      <c r="Q20" s="227"/>
      <c r="R20" s="227"/>
      <c r="S20" s="227"/>
      <c r="T20" s="227"/>
      <c r="U20" s="227"/>
      <c r="V20" s="227"/>
    </row>
    <row r="21" spans="1:22" x14ac:dyDescent="0.25">
      <c r="A21" s="74" t="s">
        <v>553</v>
      </c>
      <c r="B21" s="8"/>
      <c r="C21" s="19">
        <v>95.674360669999999</v>
      </c>
      <c r="D21" s="19">
        <v>96.136013509999998</v>
      </c>
      <c r="E21" s="19">
        <v>122.55037367</v>
      </c>
      <c r="F21" s="19">
        <v>122.01813942000001</v>
      </c>
      <c r="G21" s="19">
        <v>138.63699160000002</v>
      </c>
      <c r="H21" s="19">
        <v>138.80694426000002</v>
      </c>
      <c r="I21" s="19">
        <v>154.94111107999998</v>
      </c>
      <c r="J21" s="19">
        <v>173.33293900999996</v>
      </c>
      <c r="K21" s="19">
        <v>156.05638660999998</v>
      </c>
      <c r="L21" s="19">
        <v>179.23166492999999</v>
      </c>
      <c r="N21" s="227"/>
      <c r="O21" s="227"/>
      <c r="P21" s="227"/>
      <c r="Q21" s="227"/>
      <c r="R21" s="227"/>
      <c r="S21" s="227"/>
      <c r="T21" s="227"/>
      <c r="U21" s="227"/>
      <c r="V21" s="227"/>
    </row>
    <row r="22" spans="1:22" x14ac:dyDescent="0.25">
      <c r="A22" s="74" t="s">
        <v>554</v>
      </c>
      <c r="B22" s="8"/>
      <c r="C22" s="19">
        <v>54.461535840000003</v>
      </c>
      <c r="D22" s="19">
        <v>76.215989649999997</v>
      </c>
      <c r="E22" s="19">
        <v>71.382760170000012</v>
      </c>
      <c r="F22" s="19">
        <v>69.65840962</v>
      </c>
      <c r="G22" s="19">
        <v>67.568729619999999</v>
      </c>
      <c r="H22" s="19">
        <v>71.54287604999999</v>
      </c>
      <c r="I22" s="19">
        <v>45.831487529999997</v>
      </c>
      <c r="J22" s="19">
        <v>80.412250009999994</v>
      </c>
      <c r="K22" s="19">
        <v>90.742735300000021</v>
      </c>
      <c r="L22" s="19">
        <v>62.766360599999999</v>
      </c>
      <c r="N22" s="227"/>
      <c r="O22" s="227"/>
      <c r="P22" s="227"/>
      <c r="Q22" s="227"/>
      <c r="R22" s="227"/>
      <c r="S22" s="227"/>
      <c r="T22" s="227"/>
      <c r="U22" s="227"/>
      <c r="V22" s="227"/>
    </row>
    <row r="23" spans="1:22" x14ac:dyDescent="0.25">
      <c r="A23" s="74" t="s">
        <v>555</v>
      </c>
      <c r="B23" s="8"/>
      <c r="C23" s="35" t="s">
        <v>113</v>
      </c>
      <c r="D23" s="35" t="s">
        <v>113</v>
      </c>
      <c r="E23" s="35" t="s">
        <v>113</v>
      </c>
      <c r="F23" s="35" t="s">
        <v>113</v>
      </c>
      <c r="G23" s="35" t="s">
        <v>113</v>
      </c>
      <c r="H23" s="35">
        <v>4.6472699999999998</v>
      </c>
      <c r="I23" s="35">
        <v>26.82508043</v>
      </c>
      <c r="J23" s="35">
        <v>9.4878455899999992</v>
      </c>
      <c r="K23" s="35">
        <v>20.510600499999999</v>
      </c>
      <c r="L23" s="35">
        <v>12.872910000000001</v>
      </c>
      <c r="N23" s="227"/>
      <c r="O23" s="227"/>
      <c r="P23" s="227"/>
      <c r="Q23" s="227"/>
      <c r="R23" s="227"/>
      <c r="S23" s="227"/>
      <c r="T23" s="227"/>
      <c r="U23" s="227"/>
      <c r="V23" s="227"/>
    </row>
    <row r="24" spans="1:22" x14ac:dyDescent="0.25">
      <c r="A24" s="74" t="s">
        <v>556</v>
      </c>
      <c r="B24" s="8"/>
      <c r="C24" s="19">
        <v>686.01923405999992</v>
      </c>
      <c r="D24" s="19">
        <v>727.82403513999998</v>
      </c>
      <c r="E24" s="19">
        <v>720.39827274000004</v>
      </c>
      <c r="F24" s="19">
        <v>757.63219183000001</v>
      </c>
      <c r="G24" s="19">
        <v>775.56638732999988</v>
      </c>
      <c r="H24" s="19">
        <v>730.38028294000003</v>
      </c>
      <c r="I24" s="19">
        <v>746.79561087000013</v>
      </c>
      <c r="J24" s="19">
        <v>854.24207008999997</v>
      </c>
      <c r="K24" s="19">
        <v>829.30517783999994</v>
      </c>
      <c r="L24" s="19">
        <v>828.80547295000008</v>
      </c>
      <c r="N24" s="227"/>
      <c r="O24" s="227"/>
      <c r="P24" s="227"/>
      <c r="Q24" s="227"/>
      <c r="R24" s="227"/>
      <c r="S24" s="227"/>
      <c r="T24" s="227"/>
      <c r="U24" s="227"/>
      <c r="V24" s="227"/>
    </row>
    <row r="25" spans="1:22" x14ac:dyDescent="0.25">
      <c r="A25" s="74" t="s">
        <v>557</v>
      </c>
      <c r="B25" s="8"/>
      <c r="C25" s="19">
        <v>30.868659170000004</v>
      </c>
      <c r="D25" s="19">
        <v>14.09731515</v>
      </c>
      <c r="E25" s="19">
        <v>14.9460128</v>
      </c>
      <c r="F25" s="19">
        <v>18.820571350000002</v>
      </c>
      <c r="G25" s="19">
        <v>26.600275269999997</v>
      </c>
      <c r="H25" s="19">
        <v>9.8712530699999999</v>
      </c>
      <c r="I25" s="19">
        <v>-52.744783710000007</v>
      </c>
      <c r="J25" s="19">
        <v>2.2307521099999996</v>
      </c>
      <c r="K25" s="19">
        <v>-3.0025600000000012</v>
      </c>
      <c r="L25" s="19">
        <v>-0.41896155000000002</v>
      </c>
      <c r="N25" s="227"/>
      <c r="O25" s="227"/>
      <c r="P25" s="227"/>
      <c r="Q25" s="227"/>
      <c r="R25" s="227"/>
      <c r="S25" s="227"/>
      <c r="T25" s="227"/>
      <c r="U25" s="227"/>
      <c r="V25" s="227"/>
    </row>
    <row r="26" spans="1:22" x14ac:dyDescent="0.25">
      <c r="A26" s="16"/>
      <c r="B26" s="8"/>
      <c r="C26" s="19"/>
      <c r="D26" s="19"/>
      <c r="E26" s="19"/>
      <c r="F26" s="19"/>
      <c r="G26" s="19"/>
      <c r="H26" s="19"/>
      <c r="I26" s="19"/>
      <c r="J26" s="19"/>
      <c r="K26" s="19"/>
      <c r="L26" s="19"/>
      <c r="N26" s="227"/>
      <c r="O26" s="227"/>
      <c r="P26" s="227"/>
      <c r="Q26" s="227"/>
      <c r="R26" s="227"/>
      <c r="S26" s="227"/>
      <c r="T26" s="227"/>
      <c r="U26" s="227"/>
      <c r="V26" s="227"/>
    </row>
    <row r="27" spans="1:22" x14ac:dyDescent="0.25">
      <c r="A27" s="413" t="s">
        <v>558</v>
      </c>
      <c r="B27" s="413"/>
      <c r="C27" s="15">
        <v>258.44693118999999</v>
      </c>
      <c r="D27" s="15">
        <v>98.274195730000002</v>
      </c>
      <c r="E27" s="15">
        <v>35.6730667</v>
      </c>
      <c r="F27" s="15">
        <v>25.340797169999998</v>
      </c>
      <c r="G27" s="15">
        <v>56.492894770000007</v>
      </c>
      <c r="H27" s="15">
        <v>19.678428199999999</v>
      </c>
      <c r="I27" s="15">
        <v>0.99697168999999997</v>
      </c>
      <c r="J27" s="15">
        <v>17.855136169999998</v>
      </c>
      <c r="K27" s="15">
        <v>9.8398871799999981</v>
      </c>
      <c r="L27" s="15">
        <v>65.720330920000009</v>
      </c>
      <c r="N27" s="227"/>
      <c r="O27" s="227"/>
      <c r="P27" s="227"/>
      <c r="Q27" s="227"/>
      <c r="R27" s="227"/>
      <c r="S27" s="227"/>
      <c r="T27" s="227"/>
      <c r="U27" s="227"/>
      <c r="V27" s="227"/>
    </row>
    <row r="28" spans="1:22" x14ac:dyDescent="0.25">
      <c r="A28" s="24"/>
      <c r="B28" s="8"/>
      <c r="C28" s="17"/>
      <c r="D28" s="17"/>
      <c r="E28" s="17"/>
      <c r="F28" s="17"/>
      <c r="G28" s="17"/>
      <c r="H28" s="17"/>
      <c r="I28" s="17"/>
      <c r="J28" s="17"/>
      <c r="K28" s="17"/>
      <c r="L28" s="17"/>
      <c r="N28" s="227"/>
      <c r="O28" s="227"/>
      <c r="P28" s="227"/>
      <c r="Q28" s="227"/>
      <c r="R28" s="227"/>
      <c r="S28" s="227"/>
      <c r="T28" s="227"/>
      <c r="U28" s="227"/>
      <c r="V28" s="227"/>
    </row>
    <row r="29" spans="1:22" x14ac:dyDescent="0.25">
      <c r="A29" s="74" t="s">
        <v>559</v>
      </c>
      <c r="B29" s="8"/>
      <c r="C29" s="19">
        <v>5.5669873000000001</v>
      </c>
      <c r="D29" s="19">
        <v>0.99530079000000005</v>
      </c>
      <c r="E29" s="19">
        <v>2.6985889099999998</v>
      </c>
      <c r="F29" s="19">
        <v>2.7966596400000001</v>
      </c>
      <c r="G29" s="19">
        <v>4.1450266800000009</v>
      </c>
      <c r="H29" s="19">
        <v>0.8543894999999988</v>
      </c>
      <c r="I29" s="19">
        <v>-12.364199059999999</v>
      </c>
      <c r="J29" s="19">
        <v>11.323728689999999</v>
      </c>
      <c r="K29" s="19">
        <v>1.2161702500000009</v>
      </c>
      <c r="L29" s="19">
        <v>3.3092169599999992</v>
      </c>
      <c r="N29" s="227"/>
      <c r="O29" s="227"/>
      <c r="P29" s="227"/>
      <c r="Q29" s="227"/>
      <c r="R29" s="227"/>
      <c r="S29" s="227"/>
      <c r="T29" s="227"/>
      <c r="U29" s="227"/>
      <c r="V29" s="227"/>
    </row>
    <row r="30" spans="1:22" x14ac:dyDescent="0.25">
      <c r="A30" s="74" t="s">
        <v>560</v>
      </c>
      <c r="B30" s="8"/>
      <c r="C30" s="19">
        <v>35.720854219999993</v>
      </c>
      <c r="D30" s="19">
        <v>77.440238519999994</v>
      </c>
      <c r="E30" s="19">
        <v>18.941022500000003</v>
      </c>
      <c r="F30" s="19">
        <v>14.929481069999998</v>
      </c>
      <c r="G30" s="19">
        <v>47.962547090000008</v>
      </c>
      <c r="H30" s="19">
        <v>16.070821119999998</v>
      </c>
      <c r="I30" s="19">
        <v>11.872108990000001</v>
      </c>
      <c r="J30" s="19">
        <v>4.9283759999999992</v>
      </c>
      <c r="K30" s="19">
        <v>6.0665254499999994</v>
      </c>
      <c r="L30" s="19">
        <v>60.177353189999991</v>
      </c>
      <c r="N30" s="227"/>
      <c r="O30" s="227"/>
      <c r="P30" s="227"/>
      <c r="Q30" s="227"/>
      <c r="R30" s="227"/>
      <c r="S30" s="227"/>
      <c r="T30" s="227"/>
      <c r="U30" s="227"/>
      <c r="V30" s="227"/>
    </row>
    <row r="31" spans="1:22" x14ac:dyDescent="0.25">
      <c r="A31" s="74" t="s">
        <v>561</v>
      </c>
      <c r="B31" s="8"/>
      <c r="C31" s="19">
        <v>217.15908967000001</v>
      </c>
      <c r="D31" s="19">
        <v>19.83865642</v>
      </c>
      <c r="E31" s="19">
        <v>14.033455289999999</v>
      </c>
      <c r="F31" s="19">
        <v>7.61465646</v>
      </c>
      <c r="G31" s="19">
        <v>4.3853210000000011</v>
      </c>
      <c r="H31" s="19">
        <v>2.7532175799999998</v>
      </c>
      <c r="I31" s="19">
        <v>1.4890617599999998</v>
      </c>
      <c r="J31" s="19">
        <v>1.6030314799999994</v>
      </c>
      <c r="K31" s="19">
        <v>2.5571914799999993</v>
      </c>
      <c r="L31" s="19">
        <v>2.23376077</v>
      </c>
      <c r="N31" s="227"/>
      <c r="O31" s="227"/>
      <c r="P31" s="227"/>
      <c r="Q31" s="227"/>
      <c r="R31" s="227"/>
      <c r="S31" s="227"/>
      <c r="T31" s="227"/>
      <c r="U31" s="227"/>
      <c r="V31" s="227"/>
    </row>
    <row r="32" spans="1:22" x14ac:dyDescent="0.25">
      <c r="A32" s="74"/>
      <c r="B32" s="8"/>
      <c r="C32" s="19"/>
      <c r="D32" s="19"/>
      <c r="E32" s="19"/>
      <c r="F32" s="19"/>
      <c r="G32" s="19"/>
      <c r="H32" s="19"/>
      <c r="I32" s="19"/>
      <c r="J32" s="19"/>
      <c r="K32" s="19"/>
      <c r="L32" s="19"/>
      <c r="N32" s="227"/>
      <c r="O32" s="228"/>
    </row>
    <row r="33" spans="1:15" x14ac:dyDescent="0.25">
      <c r="A33" s="74"/>
      <c r="B33" s="8"/>
      <c r="C33" s="19"/>
      <c r="D33" s="19"/>
      <c r="E33" s="19"/>
      <c r="F33" s="19"/>
      <c r="G33" s="19"/>
      <c r="H33" s="19"/>
      <c r="I33" s="19"/>
      <c r="J33" s="19"/>
      <c r="K33" s="19"/>
      <c r="L33" s="19"/>
      <c r="N33" s="227"/>
      <c r="O33" s="228"/>
    </row>
    <row r="34" spans="1:15" x14ac:dyDescent="0.25">
      <c r="A34" s="74"/>
      <c r="B34" s="8"/>
      <c r="C34" s="19"/>
      <c r="D34" s="19"/>
      <c r="E34" s="19"/>
      <c r="F34" s="19"/>
      <c r="G34" s="19"/>
      <c r="H34" s="19"/>
      <c r="I34" s="19"/>
      <c r="J34" s="19"/>
      <c r="K34" s="19"/>
      <c r="L34" s="19"/>
      <c r="N34" s="227"/>
      <c r="O34" s="228"/>
    </row>
    <row r="35" spans="1:15" x14ac:dyDescent="0.25">
      <c r="A35" s="74"/>
      <c r="B35" s="8"/>
      <c r="C35" s="19"/>
      <c r="D35" s="19"/>
      <c r="E35" s="19"/>
      <c r="F35" s="19"/>
      <c r="G35" s="19"/>
      <c r="H35" s="19"/>
      <c r="I35" s="19"/>
      <c r="J35" s="19"/>
      <c r="K35" s="19"/>
      <c r="L35" s="19"/>
      <c r="N35" s="227"/>
      <c r="O35" s="228"/>
    </row>
    <row r="36" spans="1:15" x14ac:dyDescent="0.25">
      <c r="A36" s="74"/>
      <c r="B36" s="8"/>
      <c r="C36" s="19"/>
      <c r="D36" s="19"/>
      <c r="E36" s="19"/>
      <c r="F36" s="19"/>
      <c r="G36" s="19"/>
      <c r="H36" s="19"/>
      <c r="I36" s="19"/>
      <c r="J36" s="19"/>
      <c r="K36" s="19"/>
      <c r="L36" s="19"/>
      <c r="N36" s="227"/>
      <c r="O36" s="228"/>
    </row>
    <row r="37" spans="1:15" x14ac:dyDescent="0.25">
      <c r="A37" s="74"/>
      <c r="B37" s="218"/>
      <c r="C37" s="19"/>
      <c r="D37" s="19"/>
      <c r="E37" s="19"/>
      <c r="F37" s="19"/>
      <c r="G37" s="19"/>
      <c r="H37" s="19"/>
      <c r="I37" s="19"/>
      <c r="J37" s="19"/>
      <c r="K37" s="19"/>
      <c r="L37" s="19"/>
      <c r="N37" s="227"/>
      <c r="O37" s="228"/>
    </row>
    <row r="38" spans="1:15" x14ac:dyDescent="0.25">
      <c r="A38" s="16"/>
      <c r="B38" s="8"/>
      <c r="C38" s="19"/>
      <c r="D38" s="19"/>
      <c r="E38" s="19"/>
      <c r="F38" s="19"/>
      <c r="G38" s="19"/>
      <c r="H38" s="19"/>
      <c r="I38" s="19"/>
      <c r="J38" s="19"/>
      <c r="K38" s="19"/>
      <c r="L38" s="19"/>
    </row>
    <row r="39" spans="1:15" x14ac:dyDescent="0.25">
      <c r="A39" s="224"/>
      <c r="B39" s="218"/>
      <c r="C39" s="34"/>
      <c r="D39" s="34"/>
      <c r="E39" s="34"/>
      <c r="F39" s="34"/>
      <c r="G39" s="34"/>
      <c r="H39" s="34"/>
      <c r="I39" s="34"/>
      <c r="J39" s="34"/>
      <c r="K39" s="34"/>
      <c r="L39" s="34"/>
    </row>
    <row r="40" spans="1:15" x14ac:dyDescent="0.25">
      <c r="A40" s="18"/>
      <c r="B40" s="8"/>
      <c r="C40" s="23"/>
      <c r="D40" s="23"/>
      <c r="E40" s="23"/>
      <c r="F40" s="23"/>
      <c r="G40" s="23"/>
      <c r="H40" s="23"/>
      <c r="I40" s="23"/>
      <c r="J40" s="23"/>
      <c r="K40" s="23"/>
      <c r="L40" s="23"/>
    </row>
    <row r="41" spans="1:15" x14ac:dyDescent="0.25">
      <c r="A41" s="24"/>
      <c r="B41" s="8"/>
      <c r="C41" s="23"/>
      <c r="D41" s="23"/>
      <c r="E41" s="23"/>
      <c r="F41" s="23"/>
      <c r="G41" s="23"/>
      <c r="H41" s="23"/>
      <c r="I41" s="23"/>
      <c r="J41" s="23"/>
      <c r="K41" s="23"/>
      <c r="L41" s="23"/>
    </row>
    <row r="42" spans="1:15" x14ac:dyDescent="0.25">
      <c r="A42" s="18"/>
      <c r="B42" s="8"/>
      <c r="C42" s="23"/>
      <c r="D42" s="23"/>
      <c r="E42" s="23"/>
      <c r="F42" s="23"/>
      <c r="G42" s="23"/>
      <c r="H42" s="23"/>
      <c r="I42" s="23"/>
      <c r="J42" s="23"/>
      <c r="K42" s="23"/>
      <c r="L42" s="23"/>
    </row>
    <row r="43" spans="1:15" x14ac:dyDescent="0.25">
      <c r="A43" s="25"/>
      <c r="B43" s="8"/>
      <c r="C43" s="23"/>
      <c r="D43" s="23"/>
      <c r="E43" s="23"/>
      <c r="F43" s="23"/>
      <c r="G43" s="23"/>
      <c r="H43" s="23"/>
      <c r="I43" s="23"/>
      <c r="J43" s="23"/>
      <c r="K43" s="23"/>
      <c r="L43" s="23"/>
    </row>
    <row r="44" spans="1:15" x14ac:dyDescent="0.25">
      <c r="A44" s="18"/>
      <c r="B44" s="8"/>
      <c r="C44" s="23"/>
      <c r="D44" s="23"/>
      <c r="E44" s="23"/>
      <c r="F44" s="23"/>
      <c r="G44" s="23"/>
      <c r="H44" s="23"/>
      <c r="I44" s="23"/>
      <c r="J44" s="23"/>
      <c r="K44" s="23"/>
      <c r="L44" s="23"/>
    </row>
    <row r="45" spans="1:15" x14ac:dyDescent="0.25">
      <c r="A45" s="18"/>
      <c r="B45" s="8"/>
      <c r="C45" s="23"/>
      <c r="D45" s="23"/>
      <c r="E45" s="23"/>
      <c r="F45" s="23"/>
      <c r="G45" s="23"/>
      <c r="H45" s="23"/>
      <c r="I45" s="23"/>
      <c r="J45" s="23"/>
      <c r="K45" s="23"/>
      <c r="L45" s="23"/>
    </row>
    <row r="46" spans="1:15" x14ac:dyDescent="0.25">
      <c r="A46" s="18"/>
      <c r="B46" s="8"/>
      <c r="C46" s="23"/>
      <c r="D46" s="23"/>
      <c r="E46" s="23"/>
      <c r="F46" s="23"/>
      <c r="G46" s="23"/>
      <c r="H46" s="23"/>
      <c r="I46" s="23"/>
      <c r="J46" s="23"/>
      <c r="K46" s="23"/>
      <c r="L46" s="23"/>
    </row>
    <row r="47" spans="1:15" x14ac:dyDescent="0.25">
      <c r="A47" s="26"/>
      <c r="B47" s="8"/>
      <c r="C47" s="23"/>
      <c r="D47" s="23"/>
      <c r="E47" s="23"/>
      <c r="F47" s="23"/>
      <c r="G47" s="23"/>
      <c r="H47" s="23"/>
      <c r="I47" s="23"/>
      <c r="J47" s="23"/>
      <c r="K47" s="23"/>
      <c r="L47" s="23"/>
    </row>
    <row r="48" spans="1:15" x14ac:dyDescent="0.25">
      <c r="M48" s="5"/>
    </row>
  </sheetData>
  <mergeCells count="5">
    <mergeCell ref="A1:L1"/>
    <mergeCell ref="A3:L3"/>
    <mergeCell ref="A9:B9"/>
    <mergeCell ref="A18:B18"/>
    <mergeCell ref="A27:B27"/>
  </mergeCells>
  <pageMargins left="0.45" right="0.45" top="0.5" bottom="0.5" header="0.3" footer="0.3"/>
  <pageSetup scale="78"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41BBB-C972-490A-AB7F-9D698A030D62}">
  <sheetPr>
    <pageSetUpPr fitToPage="1"/>
  </sheetPr>
  <dimension ref="A1:N41"/>
  <sheetViews>
    <sheetView zoomScaleNormal="100" workbookViewId="0">
      <selection sqref="A1:J1"/>
    </sheetView>
  </sheetViews>
  <sheetFormatPr defaultRowHeight="15.75" x14ac:dyDescent="0.25"/>
  <cols>
    <col min="1" max="1" width="19.625" customWidth="1"/>
    <col min="2" max="3" width="9.5" customWidth="1"/>
    <col min="4" max="4" width="7.5" customWidth="1"/>
    <col min="5" max="5" width="31.5" customWidth="1"/>
    <col min="6" max="6" width="7.5" customWidth="1"/>
    <col min="7" max="7" width="11.25" bestFit="1" customWidth="1"/>
    <col min="8" max="8" width="12.125" bestFit="1" customWidth="1"/>
    <col min="9" max="9" width="17.625" bestFit="1" customWidth="1"/>
    <col min="10" max="10" width="13.875" bestFit="1" customWidth="1"/>
  </cols>
  <sheetData>
    <row r="1" spans="1:14" s="1" customFormat="1" ht="26.25" x14ac:dyDescent="0.4">
      <c r="A1" s="367" t="s">
        <v>48</v>
      </c>
      <c r="B1" s="367"/>
      <c r="C1" s="367"/>
      <c r="D1" s="367"/>
      <c r="E1" s="367"/>
      <c r="F1" s="367"/>
      <c r="G1" s="367"/>
      <c r="H1" s="367"/>
      <c r="I1" s="367"/>
      <c r="J1" s="367"/>
    </row>
    <row r="2" spans="1:14" ht="4.5" customHeight="1" x14ac:dyDescent="0.25">
      <c r="A2" s="2"/>
      <c r="B2" s="2"/>
      <c r="C2" s="2"/>
      <c r="D2" s="2"/>
      <c r="E2" s="2"/>
    </row>
    <row r="3" spans="1:14" ht="18.75" customHeight="1" x14ac:dyDescent="0.3">
      <c r="A3" s="368" t="s">
        <v>569</v>
      </c>
      <c r="B3" s="368"/>
      <c r="C3" s="368"/>
      <c r="D3" s="368"/>
      <c r="E3" s="368"/>
      <c r="F3" s="368"/>
      <c r="G3" s="368"/>
      <c r="H3" s="368"/>
      <c r="I3" s="368"/>
      <c r="J3" s="368"/>
    </row>
    <row r="5" spans="1:14" x14ac:dyDescent="0.25">
      <c r="G5" s="51" t="s">
        <v>116</v>
      </c>
      <c r="H5" s="28" t="s">
        <v>563</v>
      </c>
      <c r="I5" s="28" t="s">
        <v>564</v>
      </c>
      <c r="J5" s="28" t="s">
        <v>565</v>
      </c>
      <c r="N5" s="44"/>
    </row>
    <row r="6" spans="1:14" x14ac:dyDescent="0.25">
      <c r="G6" t="s">
        <v>119</v>
      </c>
      <c r="H6" s="229">
        <v>1113.02857604</v>
      </c>
      <c r="I6" s="229">
        <v>843.17321684000001</v>
      </c>
      <c r="J6" s="229">
        <v>129.408540773</v>
      </c>
      <c r="L6" s="229"/>
      <c r="N6" s="44"/>
    </row>
    <row r="7" spans="1:14" x14ac:dyDescent="0.25">
      <c r="G7" t="s">
        <v>120</v>
      </c>
      <c r="H7" s="229">
        <v>1159.87439133</v>
      </c>
      <c r="I7" s="229">
        <v>876.89687709199995</v>
      </c>
      <c r="J7" s="229">
        <v>120.10128955</v>
      </c>
      <c r="L7" s="229"/>
      <c r="N7" s="44"/>
    </row>
    <row r="8" spans="1:14" x14ac:dyDescent="0.25">
      <c r="G8" t="s">
        <v>121</v>
      </c>
      <c r="H8" s="229">
        <v>1226.0945994900003</v>
      </c>
      <c r="I8" s="229">
        <v>877.81258355999978</v>
      </c>
      <c r="J8" s="229">
        <v>161.98484607000003</v>
      </c>
      <c r="L8" s="229"/>
      <c r="N8" s="44"/>
    </row>
    <row r="9" spans="1:14" x14ac:dyDescent="0.25">
      <c r="G9" t="s">
        <v>122</v>
      </c>
      <c r="H9" s="229">
        <v>1255.3614119400002</v>
      </c>
      <c r="I9" s="229">
        <v>870.03802125000004</v>
      </c>
      <c r="J9" s="229">
        <v>165.3765856</v>
      </c>
      <c r="L9" s="229"/>
      <c r="N9" s="44"/>
    </row>
    <row r="10" spans="1:14" x14ac:dyDescent="0.25">
      <c r="G10" t="s">
        <v>123</v>
      </c>
      <c r="H10" s="229">
        <v>1236.4636277900001</v>
      </c>
      <c r="I10" s="229">
        <v>872.06301144999998</v>
      </c>
      <c r="J10" s="229">
        <v>559.39886919000003</v>
      </c>
      <c r="L10" s="229"/>
      <c r="N10" s="44"/>
    </row>
    <row r="11" spans="1:14" x14ac:dyDescent="0.25">
      <c r="G11" t="s">
        <v>124</v>
      </c>
      <c r="H11" s="229">
        <v>1163.23322076</v>
      </c>
      <c r="I11" s="229">
        <v>883.84627742000009</v>
      </c>
      <c r="J11" s="229">
        <v>509.66424239000003</v>
      </c>
      <c r="L11" s="229"/>
      <c r="N11" s="44"/>
    </row>
    <row r="12" spans="1:14" x14ac:dyDescent="0.25">
      <c r="G12" t="s">
        <v>125</v>
      </c>
      <c r="H12" s="229">
        <v>1183.9234038999998</v>
      </c>
      <c r="I12" s="229">
        <v>857.66526199000009</v>
      </c>
      <c r="J12" s="229">
        <v>599.47743861000004</v>
      </c>
      <c r="L12" s="229"/>
      <c r="N12" s="44"/>
    </row>
    <row r="13" spans="1:14" x14ac:dyDescent="0.25">
      <c r="G13" t="s">
        <v>126</v>
      </c>
      <c r="H13" s="229">
        <v>1218.63500963</v>
      </c>
      <c r="I13" s="229">
        <v>891.55144457000006</v>
      </c>
      <c r="J13" s="229">
        <v>411.08863954999998</v>
      </c>
      <c r="L13" s="229"/>
      <c r="N13" s="44"/>
    </row>
    <row r="14" spans="1:14" x14ac:dyDescent="0.25">
      <c r="G14" t="s">
        <v>127</v>
      </c>
      <c r="H14" s="230">
        <v>1223.9850495999999</v>
      </c>
      <c r="I14" s="230">
        <v>892.58600999999999</v>
      </c>
      <c r="J14" s="230">
        <v>297.64372860999998</v>
      </c>
      <c r="L14" s="229"/>
      <c r="N14" s="44"/>
    </row>
    <row r="15" spans="1:14" x14ac:dyDescent="0.25">
      <c r="G15" t="s">
        <v>128</v>
      </c>
      <c r="H15" s="230">
        <v>1223.1408369200001</v>
      </c>
      <c r="I15" s="230">
        <v>892.51690355999995</v>
      </c>
      <c r="J15" s="230">
        <v>300.58099324</v>
      </c>
      <c r="L15" s="229"/>
      <c r="N15" s="44"/>
    </row>
    <row r="16" spans="1:14" x14ac:dyDescent="0.25">
      <c r="G16" t="s">
        <v>129</v>
      </c>
      <c r="H16" s="230">
        <v>1294.43248214</v>
      </c>
      <c r="I16" s="230">
        <v>893.88461441000004</v>
      </c>
      <c r="J16" s="230">
        <v>258.44693118999999</v>
      </c>
      <c r="N16" s="44"/>
    </row>
    <row r="17" spans="1:14" x14ac:dyDescent="0.25">
      <c r="G17" t="s">
        <v>130</v>
      </c>
      <c r="H17" s="230">
        <v>1562.4303637100002</v>
      </c>
      <c r="I17" s="230">
        <v>950.80701391999992</v>
      </c>
      <c r="J17" s="230">
        <v>98.274195730000002</v>
      </c>
      <c r="N17" s="44"/>
    </row>
    <row r="18" spans="1:14" x14ac:dyDescent="0.25">
      <c r="G18" t="s">
        <v>131</v>
      </c>
      <c r="H18" s="230">
        <v>1659.1973853399998</v>
      </c>
      <c r="I18" s="230">
        <v>962.67836467999996</v>
      </c>
      <c r="J18" s="230">
        <v>35.673066699999993</v>
      </c>
      <c r="N18" s="44"/>
    </row>
    <row r="19" spans="1:14" x14ac:dyDescent="0.25">
      <c r="G19" t="s">
        <v>132</v>
      </c>
      <c r="H19" s="230">
        <v>1732.6595695400001</v>
      </c>
      <c r="I19" s="230">
        <v>1000.52878661</v>
      </c>
      <c r="J19" s="230">
        <v>25.340797169999998</v>
      </c>
      <c r="N19" s="44"/>
    </row>
    <row r="20" spans="1:14" x14ac:dyDescent="0.25">
      <c r="G20" t="s">
        <v>133</v>
      </c>
      <c r="H20" s="230">
        <v>1846.4028316199999</v>
      </c>
      <c r="I20" s="230">
        <v>1045.5960164799999</v>
      </c>
      <c r="J20" s="230">
        <v>56.492894769999999</v>
      </c>
      <c r="N20" s="44"/>
    </row>
    <row r="21" spans="1:14" x14ac:dyDescent="0.25">
      <c r="G21" t="s">
        <v>134</v>
      </c>
      <c r="H21" s="230">
        <v>1837.1840377499998</v>
      </c>
      <c r="I21" s="230">
        <v>992.38855042</v>
      </c>
      <c r="J21" s="230">
        <v>19.678428200000003</v>
      </c>
    </row>
    <row r="22" spans="1:14" x14ac:dyDescent="0.25">
      <c r="G22" t="s">
        <v>135</v>
      </c>
      <c r="H22" s="230">
        <v>1708.4379394</v>
      </c>
      <c r="I22" s="230">
        <v>954.04429028000004</v>
      </c>
      <c r="J22" s="230">
        <v>0.99697168999999997</v>
      </c>
    </row>
    <row r="23" spans="1:14" x14ac:dyDescent="0.25">
      <c r="G23" t="s">
        <v>136</v>
      </c>
      <c r="H23" s="230">
        <v>1656.3590093799999</v>
      </c>
      <c r="I23" s="230">
        <v>1151.3544952899999</v>
      </c>
      <c r="J23" s="230">
        <v>17.855136169999998</v>
      </c>
    </row>
    <row r="24" spans="1:14" x14ac:dyDescent="0.25">
      <c r="G24" t="s">
        <v>137</v>
      </c>
      <c r="H24" s="230">
        <v>1746.9698690099999</v>
      </c>
      <c r="I24" s="230">
        <v>1126.5747568900001</v>
      </c>
      <c r="J24" s="230">
        <v>9.8398871799999981</v>
      </c>
    </row>
    <row r="25" spans="1:14" x14ac:dyDescent="0.25">
      <c r="G25" t="s">
        <v>150</v>
      </c>
      <c r="H25" s="230">
        <v>1774.8039584300002</v>
      </c>
      <c r="I25" s="230">
        <v>1117.7856088400001</v>
      </c>
      <c r="J25" s="230">
        <v>65.720330920000009</v>
      </c>
    </row>
    <row r="27" spans="1:14" x14ac:dyDescent="0.25">
      <c r="A27" s="370" t="s">
        <v>570</v>
      </c>
      <c r="B27" s="370"/>
      <c r="C27" s="370"/>
      <c r="E27" s="370" t="s">
        <v>567</v>
      </c>
      <c r="F27" s="414"/>
      <c r="G27" s="414"/>
      <c r="H27" s="414"/>
      <c r="I27" s="414"/>
      <c r="J27" s="414"/>
    </row>
    <row r="29" spans="1:14" x14ac:dyDescent="0.25">
      <c r="A29" s="46"/>
      <c r="B29" s="4" t="s">
        <v>571</v>
      </c>
      <c r="C29" s="4" t="s">
        <v>572</v>
      </c>
      <c r="E29" s="369" t="s">
        <v>573</v>
      </c>
      <c r="F29" s="369"/>
      <c r="G29" s="369"/>
      <c r="H29" s="369"/>
      <c r="I29" s="369"/>
      <c r="J29" s="369"/>
    </row>
    <row r="30" spans="1:14" ht="15.75" customHeight="1" x14ac:dyDescent="0.25">
      <c r="A30" s="231">
        <v>2003</v>
      </c>
      <c r="B30" s="232">
        <v>0.25900000000000001</v>
      </c>
      <c r="C30" s="232">
        <v>0.308</v>
      </c>
      <c r="E30" s="369"/>
      <c r="F30" s="369"/>
      <c r="G30" s="369"/>
      <c r="H30" s="369"/>
      <c r="I30" s="369"/>
      <c r="J30" s="369"/>
    </row>
    <row r="31" spans="1:14" x14ac:dyDescent="0.25">
      <c r="A31" s="231">
        <v>2004</v>
      </c>
      <c r="B31" s="232">
        <v>0.26200000000000001</v>
      </c>
      <c r="C31" s="232">
        <v>0.312</v>
      </c>
      <c r="D31" s="49"/>
      <c r="E31" s="264"/>
      <c r="F31" s="264"/>
      <c r="G31" s="264"/>
      <c r="H31" s="264"/>
      <c r="I31" s="264"/>
      <c r="J31" s="264"/>
    </row>
    <row r="32" spans="1:14" x14ac:dyDescent="0.25">
      <c r="A32" s="231">
        <v>2005</v>
      </c>
      <c r="B32" s="232">
        <v>0.3</v>
      </c>
      <c r="C32" s="232">
        <v>0.36399999999999999</v>
      </c>
      <c r="D32" s="49"/>
      <c r="E32" s="370" t="s">
        <v>564</v>
      </c>
      <c r="F32" s="414"/>
      <c r="G32" s="414"/>
      <c r="H32" s="414"/>
      <c r="I32" s="414"/>
      <c r="J32" s="414"/>
    </row>
    <row r="33" spans="1:10" x14ac:dyDescent="0.25">
      <c r="A33" s="231" t="s">
        <v>574</v>
      </c>
      <c r="B33" s="232">
        <v>0.312</v>
      </c>
      <c r="C33" s="232">
        <v>0.38100000000000001</v>
      </c>
      <c r="E33" s="138"/>
      <c r="F33" s="138"/>
      <c r="G33" s="138"/>
    </row>
    <row r="34" spans="1:10" ht="15.75" customHeight="1" x14ac:dyDescent="0.25">
      <c r="A34" s="231">
        <v>2014</v>
      </c>
      <c r="B34" s="232">
        <v>0.40699999999999997</v>
      </c>
      <c r="C34" s="232">
        <v>0.51</v>
      </c>
      <c r="E34" s="369" t="s">
        <v>576</v>
      </c>
      <c r="F34" s="369"/>
      <c r="G34" s="369"/>
      <c r="H34" s="369"/>
      <c r="I34" s="369"/>
      <c r="J34" s="369"/>
    </row>
    <row r="35" spans="1:10" ht="15.75" customHeight="1" x14ac:dyDescent="0.25">
      <c r="A35" s="231" t="s">
        <v>575</v>
      </c>
      <c r="B35" s="232">
        <v>0.505</v>
      </c>
      <c r="C35" s="232">
        <v>0.64200000000000002</v>
      </c>
      <c r="D35" s="49"/>
      <c r="E35" s="369"/>
      <c r="F35" s="369"/>
      <c r="G35" s="369"/>
      <c r="H35" s="369"/>
      <c r="I35" s="369"/>
      <c r="J35" s="369"/>
    </row>
    <row r="36" spans="1:10" x14ac:dyDescent="0.25">
      <c r="A36" s="231">
        <v>2016</v>
      </c>
      <c r="B36" s="232">
        <v>0.503</v>
      </c>
      <c r="C36" s="232">
        <v>0.64</v>
      </c>
      <c r="E36" s="369"/>
      <c r="F36" s="369"/>
      <c r="G36" s="369"/>
      <c r="H36" s="369"/>
      <c r="I36" s="369"/>
      <c r="J36" s="369"/>
    </row>
    <row r="37" spans="1:10" x14ac:dyDescent="0.25">
      <c r="A37" s="231">
        <v>2017</v>
      </c>
      <c r="B37" s="232">
        <v>0.58200000000000007</v>
      </c>
      <c r="C37" s="232">
        <v>0.747</v>
      </c>
      <c r="E37" s="264"/>
      <c r="F37" s="264"/>
      <c r="G37" s="264"/>
      <c r="H37" s="264"/>
      <c r="I37" s="264"/>
      <c r="J37" s="264"/>
    </row>
    <row r="38" spans="1:10" x14ac:dyDescent="0.25">
      <c r="A38" s="231" t="s">
        <v>577</v>
      </c>
      <c r="B38" s="232">
        <v>0.57600000000000007</v>
      </c>
      <c r="C38" s="232">
        <v>0.74099999999999999</v>
      </c>
      <c r="E38" s="370" t="s">
        <v>568</v>
      </c>
      <c r="F38" s="414"/>
      <c r="G38" s="414"/>
      <c r="H38" s="414"/>
      <c r="I38" s="414"/>
      <c r="J38" s="414"/>
    </row>
    <row r="39" spans="1:10" x14ac:dyDescent="0.25">
      <c r="A39" s="231">
        <v>2023</v>
      </c>
      <c r="B39" s="232">
        <v>0.61099999999999999</v>
      </c>
      <c r="C39" s="232">
        <v>0.78500000000000003</v>
      </c>
    </row>
    <row r="40" spans="1:10" x14ac:dyDescent="0.25">
      <c r="E40" s="369" t="s">
        <v>578</v>
      </c>
      <c r="F40" s="369"/>
      <c r="G40" s="369"/>
      <c r="H40" s="369"/>
      <c r="I40" s="369"/>
      <c r="J40" s="369"/>
    </row>
    <row r="41" spans="1:10" ht="15.75" customHeight="1" x14ac:dyDescent="0.25">
      <c r="E41" s="369"/>
      <c r="F41" s="369"/>
      <c r="G41" s="369"/>
      <c r="H41" s="369"/>
      <c r="I41" s="369"/>
      <c r="J41" s="369"/>
    </row>
  </sheetData>
  <mergeCells count="9">
    <mergeCell ref="E40:J41"/>
    <mergeCell ref="E38:J38"/>
    <mergeCell ref="A1:J1"/>
    <mergeCell ref="A3:J3"/>
    <mergeCell ref="A27:C27"/>
    <mergeCell ref="E27:J27"/>
    <mergeCell ref="E32:J32"/>
    <mergeCell ref="E29:J30"/>
    <mergeCell ref="E34:J36"/>
  </mergeCells>
  <pageMargins left="0.45" right="0.45" top="0.5" bottom="0.5" header="0.3" footer="0.3"/>
  <pageSetup scale="78"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F24AC-FA2D-406C-B366-1B0FEA383FDF}">
  <sheetPr>
    <pageSetUpPr fitToPage="1"/>
  </sheetPr>
  <dimension ref="A1:J41"/>
  <sheetViews>
    <sheetView zoomScaleNormal="100" workbookViewId="0">
      <selection sqref="A1:F1"/>
    </sheetView>
  </sheetViews>
  <sheetFormatPr defaultRowHeight="15.75" x14ac:dyDescent="0.25"/>
  <cols>
    <col min="1" max="1" width="89.375" customWidth="1"/>
    <col min="2" max="2" width="7.5" customWidth="1"/>
    <col min="3" max="3" width="11.25" bestFit="1" customWidth="1"/>
    <col min="4" max="6" width="10.625" customWidth="1"/>
    <col min="8" max="8" width="10.375" bestFit="1" customWidth="1"/>
    <col min="9" max="9" width="11.375" bestFit="1" customWidth="1"/>
    <col min="10" max="10" width="12.375" bestFit="1" customWidth="1"/>
  </cols>
  <sheetData>
    <row r="1" spans="1:10" s="1" customFormat="1" ht="26.25" x14ac:dyDescent="0.4">
      <c r="A1" s="367" t="s">
        <v>48</v>
      </c>
      <c r="B1" s="367"/>
      <c r="C1" s="367"/>
      <c r="D1" s="367"/>
      <c r="E1" s="367"/>
      <c r="F1" s="367"/>
    </row>
    <row r="2" spans="1:10" ht="4.5" customHeight="1" x14ac:dyDescent="0.25">
      <c r="A2" s="2"/>
      <c r="B2" s="2"/>
    </row>
    <row r="3" spans="1:10" ht="18.75" customHeight="1" x14ac:dyDescent="0.3">
      <c r="A3" s="368" t="s">
        <v>579</v>
      </c>
      <c r="B3" s="368"/>
      <c r="C3" s="368"/>
      <c r="D3" s="368"/>
      <c r="E3" s="368"/>
      <c r="F3" s="368"/>
    </row>
    <row r="5" spans="1:10" x14ac:dyDescent="0.25">
      <c r="C5" s="51" t="s">
        <v>116</v>
      </c>
      <c r="D5" s="28" t="s">
        <v>580</v>
      </c>
      <c r="E5" s="28" t="s">
        <v>581</v>
      </c>
      <c r="F5" s="28" t="s">
        <v>582</v>
      </c>
      <c r="J5" s="44"/>
    </row>
    <row r="6" spans="1:10" x14ac:dyDescent="0.25">
      <c r="C6" t="s">
        <v>119</v>
      </c>
      <c r="D6" s="219">
        <v>1.1779999999999999</v>
      </c>
      <c r="E6" s="219">
        <v>3.8820000000000001</v>
      </c>
      <c r="F6" s="219">
        <v>3.5219999999999998</v>
      </c>
      <c r="H6" s="219"/>
      <c r="J6" s="44"/>
    </row>
    <row r="7" spans="1:10" x14ac:dyDescent="0.25">
      <c r="C7" t="s">
        <v>120</v>
      </c>
      <c r="D7" s="219">
        <v>1.3294786100000002</v>
      </c>
      <c r="E7" s="219">
        <v>3.9468756399999996</v>
      </c>
      <c r="F7" s="219">
        <v>1.9390000000000001</v>
      </c>
      <c r="H7" s="219"/>
      <c r="J7" s="44"/>
    </row>
    <row r="8" spans="1:10" x14ac:dyDescent="0.25">
      <c r="C8" t="s">
        <v>121</v>
      </c>
      <c r="D8" s="219">
        <v>1.52</v>
      </c>
      <c r="E8" s="219">
        <v>7.5890000000000004</v>
      </c>
      <c r="F8" s="219">
        <v>2.33</v>
      </c>
      <c r="H8" s="219"/>
      <c r="J8" s="44"/>
    </row>
    <row r="9" spans="1:10" x14ac:dyDescent="0.25">
      <c r="C9" t="s">
        <v>122</v>
      </c>
      <c r="D9" s="219">
        <v>2.4926815100000006</v>
      </c>
      <c r="E9" s="219">
        <v>7.7920087699999998</v>
      </c>
      <c r="F9" s="219">
        <v>2.1819005699999998</v>
      </c>
      <c r="H9" s="219"/>
      <c r="J9" s="44"/>
    </row>
    <row r="10" spans="1:10" x14ac:dyDescent="0.25">
      <c r="C10" t="s">
        <v>123</v>
      </c>
      <c r="D10" s="219">
        <v>2.4510000000000001</v>
      </c>
      <c r="E10" s="219">
        <v>7.46</v>
      </c>
      <c r="F10" s="219">
        <v>2.298</v>
      </c>
      <c r="H10" s="219"/>
      <c r="J10" s="44"/>
    </row>
    <row r="11" spans="1:10" x14ac:dyDescent="0.25">
      <c r="C11" t="s">
        <v>124</v>
      </c>
      <c r="D11" s="219">
        <v>1.7088039699999999</v>
      </c>
      <c r="E11" s="219">
        <v>6.2506806500000005</v>
      </c>
      <c r="F11" s="219">
        <v>2.0816735400000002</v>
      </c>
      <c r="H11" s="219"/>
      <c r="J11" s="44"/>
    </row>
    <row r="12" spans="1:10" x14ac:dyDescent="0.25">
      <c r="C12" t="s">
        <v>125</v>
      </c>
      <c r="D12" s="219">
        <v>1.54032182</v>
      </c>
      <c r="E12" s="219">
        <v>6.1076300000000003</v>
      </c>
      <c r="F12" s="219">
        <v>2.236364</v>
      </c>
      <c r="J12" s="44"/>
    </row>
    <row r="13" spans="1:10" x14ac:dyDescent="0.25">
      <c r="C13" t="s">
        <v>126</v>
      </c>
      <c r="D13" s="219">
        <v>2.10618419</v>
      </c>
      <c r="E13" s="219">
        <v>5.9043316599999995</v>
      </c>
      <c r="F13" s="219">
        <v>2.6186808899999998</v>
      </c>
      <c r="J13" s="44"/>
    </row>
    <row r="14" spans="1:10" x14ac:dyDescent="0.25">
      <c r="C14" t="s">
        <v>127</v>
      </c>
      <c r="D14" s="219">
        <v>1.8956994199999999</v>
      </c>
      <c r="E14" s="219">
        <v>5.8707509299999998</v>
      </c>
      <c r="F14" s="219">
        <v>2.2376065499999997</v>
      </c>
      <c r="J14" s="44"/>
    </row>
    <row r="15" spans="1:10" x14ac:dyDescent="0.25">
      <c r="C15" t="s">
        <v>128</v>
      </c>
      <c r="D15" s="219">
        <v>2.1603292349999998</v>
      </c>
      <c r="E15" s="219">
        <v>5.2692100900000005</v>
      </c>
      <c r="F15" s="219">
        <v>2.6625005699999997</v>
      </c>
      <c r="J15" s="44"/>
    </row>
    <row r="16" spans="1:10" x14ac:dyDescent="0.25">
      <c r="C16" t="s">
        <v>129</v>
      </c>
      <c r="D16" s="219">
        <v>1.89715291</v>
      </c>
      <c r="E16" s="219">
        <v>6.8812341999999997</v>
      </c>
      <c r="F16" s="219">
        <v>2.7161080300000005</v>
      </c>
      <c r="J16" s="44"/>
    </row>
    <row r="17" spans="1:10" x14ac:dyDescent="0.25">
      <c r="C17" t="s">
        <v>130</v>
      </c>
      <c r="D17" s="219">
        <v>3.3009847300000001</v>
      </c>
      <c r="E17" s="219">
        <v>12.113223319999999</v>
      </c>
      <c r="F17" s="219">
        <v>3.9103242300000001</v>
      </c>
      <c r="J17" s="44"/>
    </row>
    <row r="18" spans="1:10" x14ac:dyDescent="0.25">
      <c r="C18" t="s">
        <v>131</v>
      </c>
      <c r="D18" s="219">
        <v>2.8590035299999998</v>
      </c>
      <c r="E18" s="219">
        <v>18.222290739999998</v>
      </c>
      <c r="F18" s="219">
        <v>4.4003746699999988</v>
      </c>
      <c r="J18" s="44"/>
    </row>
    <row r="19" spans="1:10" x14ac:dyDescent="0.25">
      <c r="C19" t="s">
        <v>132</v>
      </c>
      <c r="D19" s="219">
        <v>4.5315404799999994</v>
      </c>
      <c r="E19" s="219">
        <v>18.60749474</v>
      </c>
      <c r="F19" s="219">
        <v>4.7007548200000002</v>
      </c>
      <c r="J19" s="44"/>
    </row>
    <row r="20" spans="1:10" x14ac:dyDescent="0.25">
      <c r="C20" t="s">
        <v>133</v>
      </c>
      <c r="D20" s="219">
        <v>3.2916373500000002</v>
      </c>
      <c r="E20" s="219">
        <v>17.058074300000001</v>
      </c>
      <c r="F20" s="219">
        <v>5.5896393900000003</v>
      </c>
      <c r="J20" s="44"/>
    </row>
    <row r="21" spans="1:10" x14ac:dyDescent="0.25">
      <c r="C21" t="s">
        <v>134</v>
      </c>
      <c r="D21" s="219">
        <v>2.5652386800000002</v>
      </c>
      <c r="E21" s="219">
        <v>21.1500685</v>
      </c>
      <c r="F21" s="219">
        <v>5.1050633400000001</v>
      </c>
    </row>
    <row r="22" spans="1:10" x14ac:dyDescent="0.25">
      <c r="C22" t="s">
        <v>135</v>
      </c>
      <c r="D22" s="219">
        <v>3.19114056</v>
      </c>
      <c r="E22" s="219">
        <v>19.528455739999998</v>
      </c>
      <c r="F22" s="219">
        <v>4.3515902100000003</v>
      </c>
    </row>
    <row r="23" spans="1:10" x14ac:dyDescent="0.25">
      <c r="C23" t="s">
        <v>136</v>
      </c>
      <c r="D23" s="219">
        <v>7.0515118299999999</v>
      </c>
      <c r="E23" s="219">
        <v>16.392033210000001</v>
      </c>
      <c r="F23" s="219">
        <v>7.9910320800000001</v>
      </c>
    </row>
    <row r="24" spans="1:10" x14ac:dyDescent="0.25">
      <c r="C24" t="s">
        <v>137</v>
      </c>
      <c r="D24" s="219">
        <v>9.6998440499999976</v>
      </c>
      <c r="E24" s="219">
        <v>15.935784730000002</v>
      </c>
      <c r="F24" s="219">
        <v>5.2432544800000009</v>
      </c>
    </row>
    <row r="25" spans="1:10" x14ac:dyDescent="0.25">
      <c r="C25" t="s">
        <v>150</v>
      </c>
      <c r="D25" s="219">
        <v>2.4928002999999999</v>
      </c>
      <c r="E25" s="219">
        <v>15.205617269999999</v>
      </c>
      <c r="F25" s="219">
        <v>6.1456145400000004</v>
      </c>
      <c r="G25" s="233"/>
    </row>
    <row r="26" spans="1:10" x14ac:dyDescent="0.25">
      <c r="D26" s="219"/>
      <c r="E26" s="219"/>
      <c r="F26" s="219"/>
    </row>
    <row r="27" spans="1:10" x14ac:dyDescent="0.25">
      <c r="A27" s="46"/>
      <c r="D27" s="234"/>
      <c r="E27" s="234"/>
      <c r="F27" s="234"/>
    </row>
    <row r="28" spans="1:10" x14ac:dyDescent="0.25">
      <c r="A28" s="267" t="s">
        <v>106</v>
      </c>
      <c r="B28" s="53"/>
      <c r="C28" s="53"/>
      <c r="D28" s="53"/>
      <c r="E28" s="53"/>
      <c r="F28" s="53"/>
    </row>
    <row r="30" spans="1:10" x14ac:dyDescent="0.25">
      <c r="A30" t="s">
        <v>584</v>
      </c>
      <c r="G30" s="74"/>
      <c r="H30" s="74"/>
      <c r="I30" s="74"/>
    </row>
    <row r="31" spans="1:10" x14ac:dyDescent="0.25">
      <c r="A31" t="s">
        <v>585</v>
      </c>
    </row>
    <row r="32" spans="1:10" x14ac:dyDescent="0.25">
      <c r="A32" s="74" t="s">
        <v>586</v>
      </c>
    </row>
    <row r="33" spans="1:6" x14ac:dyDescent="0.25">
      <c r="A33" s="74"/>
    </row>
    <row r="34" spans="1:6" x14ac:dyDescent="0.25">
      <c r="A34" s="370" t="s">
        <v>157</v>
      </c>
      <c r="B34" s="370"/>
      <c r="C34" s="370"/>
      <c r="D34" s="370"/>
      <c r="E34" s="53"/>
      <c r="F34" s="53"/>
    </row>
    <row r="36" spans="1:6" x14ac:dyDescent="0.25">
      <c r="A36" s="415" t="s">
        <v>583</v>
      </c>
      <c r="B36" s="415"/>
      <c r="C36" s="415"/>
      <c r="D36" s="415"/>
      <c r="E36" s="415"/>
      <c r="F36" s="415"/>
    </row>
    <row r="37" spans="1:6" x14ac:dyDescent="0.25">
      <c r="A37" s="415"/>
      <c r="B37" s="415"/>
      <c r="C37" s="415"/>
      <c r="D37" s="415"/>
      <c r="E37" s="415"/>
      <c r="F37" s="415"/>
    </row>
    <row r="38" spans="1:6" x14ac:dyDescent="0.25">
      <c r="A38" s="271"/>
      <c r="B38" s="271"/>
      <c r="C38" s="271"/>
      <c r="D38" s="271"/>
      <c r="E38" s="271"/>
      <c r="F38" s="271"/>
    </row>
    <row r="39" spans="1:6" x14ac:dyDescent="0.25">
      <c r="A39" s="271"/>
      <c r="B39" s="271"/>
      <c r="C39" s="271"/>
      <c r="D39" s="271"/>
      <c r="E39" s="271"/>
      <c r="F39" s="271"/>
    </row>
    <row r="40" spans="1:6" x14ac:dyDescent="0.25">
      <c r="A40" s="271"/>
      <c r="B40" s="271"/>
      <c r="C40" s="271"/>
      <c r="D40" s="271"/>
      <c r="E40" s="271"/>
      <c r="F40" s="271"/>
    </row>
    <row r="41" spans="1:6" x14ac:dyDescent="0.25">
      <c r="A41" s="271"/>
      <c r="B41" s="271"/>
      <c r="C41" s="271"/>
      <c r="D41" s="271"/>
      <c r="E41" s="271"/>
      <c r="F41" s="271"/>
    </row>
  </sheetData>
  <mergeCells count="4">
    <mergeCell ref="A1:F1"/>
    <mergeCell ref="A3:F3"/>
    <mergeCell ref="A34:D34"/>
    <mergeCell ref="A36:F37"/>
  </mergeCells>
  <pageMargins left="0.45" right="0.45" top="0.5" bottom="0.5" header="0.3" footer="0.3"/>
  <pageSetup scale="7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B6DBC-E63C-4592-88DC-DE40E875A03D}">
  <sheetPr>
    <pageSetUpPr fitToPage="1"/>
  </sheetPr>
  <dimension ref="A1:L38"/>
  <sheetViews>
    <sheetView zoomScaleNormal="100" workbookViewId="0">
      <selection sqref="A1:H1"/>
    </sheetView>
  </sheetViews>
  <sheetFormatPr defaultRowHeight="15.75" x14ac:dyDescent="0.25"/>
  <cols>
    <col min="1" max="1" width="75" customWidth="1"/>
    <col min="2" max="2" width="7.5" customWidth="1"/>
    <col min="3" max="3" width="11.5" customWidth="1"/>
    <col min="4" max="4" width="7.875" customWidth="1"/>
    <col min="5" max="5" width="14.5" customWidth="1"/>
    <col min="6" max="8" width="7.875" customWidth="1"/>
  </cols>
  <sheetData>
    <row r="1" spans="1:10" s="1" customFormat="1" ht="26.25" x14ac:dyDescent="0.4">
      <c r="A1" s="367" t="s">
        <v>587</v>
      </c>
      <c r="B1" s="367"/>
      <c r="C1" s="367"/>
      <c r="D1" s="367"/>
      <c r="E1" s="367"/>
      <c r="F1" s="367"/>
      <c r="G1" s="367"/>
      <c r="H1" s="367"/>
    </row>
    <row r="2" spans="1:10" ht="4.5" customHeight="1" x14ac:dyDescent="0.25">
      <c r="A2" s="2"/>
      <c r="B2" s="2"/>
    </row>
    <row r="3" spans="1:10" ht="18.75" customHeight="1" x14ac:dyDescent="0.3">
      <c r="A3" s="368" t="s">
        <v>588</v>
      </c>
      <c r="B3" s="368"/>
      <c r="C3" s="368"/>
      <c r="D3" s="368"/>
      <c r="E3" s="368"/>
      <c r="F3" s="368"/>
      <c r="G3" s="368"/>
      <c r="H3" s="368"/>
    </row>
    <row r="5" spans="1:10" x14ac:dyDescent="0.25">
      <c r="C5" s="51" t="s">
        <v>116</v>
      </c>
      <c r="D5" s="28" t="s">
        <v>102</v>
      </c>
      <c r="E5" s="28" t="s">
        <v>103</v>
      </c>
      <c r="F5" s="28" t="s">
        <v>104</v>
      </c>
      <c r="G5" s="28" t="s">
        <v>589</v>
      </c>
      <c r="H5" s="28" t="s">
        <v>71</v>
      </c>
    </row>
    <row r="6" spans="1:10" x14ac:dyDescent="0.25">
      <c r="C6" t="s">
        <v>119</v>
      </c>
      <c r="D6" s="57">
        <v>198.6</v>
      </c>
      <c r="E6" s="57">
        <v>182.2</v>
      </c>
      <c r="F6" s="57">
        <v>154.9</v>
      </c>
      <c r="G6" s="57">
        <v>6.6</v>
      </c>
      <c r="H6" s="57">
        <v>542.29999999999995</v>
      </c>
    </row>
    <row r="7" spans="1:10" x14ac:dyDescent="0.25">
      <c r="C7" t="s">
        <v>120</v>
      </c>
      <c r="D7" s="57">
        <v>233</v>
      </c>
      <c r="E7" s="57">
        <v>195.79999999999998</v>
      </c>
      <c r="F7" s="57">
        <v>203</v>
      </c>
      <c r="G7" s="57">
        <v>8.1</v>
      </c>
      <c r="H7" s="57">
        <v>639.9</v>
      </c>
    </row>
    <row r="8" spans="1:10" x14ac:dyDescent="0.25">
      <c r="C8" t="s">
        <v>121</v>
      </c>
      <c r="D8" s="57">
        <v>315</v>
      </c>
      <c r="E8" s="57">
        <v>246</v>
      </c>
      <c r="F8" s="57">
        <v>226.4</v>
      </c>
      <c r="G8" s="57">
        <v>11.8</v>
      </c>
      <c r="H8" s="57">
        <v>799.19999999999993</v>
      </c>
      <c r="J8" s="57"/>
    </row>
    <row r="9" spans="1:10" x14ac:dyDescent="0.25">
      <c r="C9" t="s">
        <v>122</v>
      </c>
      <c r="D9" s="57">
        <v>276.5</v>
      </c>
      <c r="E9" s="57">
        <v>249</v>
      </c>
      <c r="F9" s="57">
        <v>243.3</v>
      </c>
      <c r="G9" s="57">
        <v>5.5</v>
      </c>
      <c r="H9" s="57">
        <v>774.3</v>
      </c>
      <c r="J9" s="57"/>
    </row>
    <row r="10" spans="1:10" x14ac:dyDescent="0.25">
      <c r="C10" t="s">
        <v>123</v>
      </c>
      <c r="D10" s="57">
        <v>386.1</v>
      </c>
      <c r="E10" s="57">
        <v>253.2</v>
      </c>
      <c r="F10" s="57">
        <v>253.3</v>
      </c>
      <c r="G10" s="57">
        <v>7.6999999999999993</v>
      </c>
      <c r="H10" s="57">
        <v>900.3</v>
      </c>
      <c r="J10" s="57"/>
    </row>
    <row r="11" spans="1:10" x14ac:dyDescent="0.25">
      <c r="C11" t="s">
        <v>124</v>
      </c>
      <c r="D11" s="57">
        <v>194.8</v>
      </c>
      <c r="E11" s="57">
        <v>228.3</v>
      </c>
      <c r="F11" s="57">
        <v>269.89999999999998</v>
      </c>
      <c r="G11" s="57">
        <v>7.3</v>
      </c>
      <c r="H11" s="57">
        <v>700.3</v>
      </c>
      <c r="J11" s="5"/>
    </row>
    <row r="12" spans="1:10" x14ac:dyDescent="0.25">
      <c r="C12" t="s">
        <v>125</v>
      </c>
      <c r="D12" s="57">
        <v>195.9</v>
      </c>
      <c r="E12" s="57">
        <v>236</v>
      </c>
      <c r="F12" s="57">
        <v>260.10000000000002</v>
      </c>
      <c r="G12" s="57">
        <v>6.2</v>
      </c>
      <c r="H12" s="57">
        <v>698.2</v>
      </c>
      <c r="J12" s="57"/>
    </row>
    <row r="13" spans="1:10" x14ac:dyDescent="0.25">
      <c r="C13" t="s">
        <v>126</v>
      </c>
      <c r="D13" s="57">
        <v>157.9</v>
      </c>
      <c r="E13" s="57">
        <v>264</v>
      </c>
      <c r="F13" s="57">
        <v>240.10000000000002</v>
      </c>
      <c r="G13" s="57">
        <v>11.298874</v>
      </c>
      <c r="H13" s="57">
        <v>673.29887399999996</v>
      </c>
      <c r="J13" s="57"/>
    </row>
    <row r="14" spans="1:10" x14ac:dyDescent="0.25">
      <c r="C14" t="s">
        <v>127</v>
      </c>
      <c r="D14" s="57">
        <v>176.7</v>
      </c>
      <c r="E14" s="57">
        <v>261.39999999999998</v>
      </c>
      <c r="F14" s="57">
        <v>275.89999999999998</v>
      </c>
      <c r="G14" s="57">
        <v>6.5</v>
      </c>
      <c r="H14" s="57">
        <v>720.5</v>
      </c>
      <c r="J14" s="57"/>
    </row>
    <row r="15" spans="1:10" x14ac:dyDescent="0.25">
      <c r="C15" t="s">
        <v>128</v>
      </c>
      <c r="D15" s="57">
        <v>143.69999999999999</v>
      </c>
      <c r="E15" s="57">
        <v>296.8</v>
      </c>
      <c r="F15" s="57">
        <v>263.2</v>
      </c>
      <c r="G15" s="57">
        <v>7.5</v>
      </c>
      <c r="H15" s="57">
        <v>711.2</v>
      </c>
      <c r="J15" s="57"/>
    </row>
    <row r="16" spans="1:10" x14ac:dyDescent="0.25">
      <c r="C16" t="s">
        <v>129</v>
      </c>
      <c r="D16" s="57">
        <v>78.7</v>
      </c>
      <c r="E16" s="57">
        <v>352.29999999999995</v>
      </c>
      <c r="F16" s="57">
        <v>293</v>
      </c>
      <c r="G16" s="57">
        <v>3.7930000000000001</v>
      </c>
      <c r="H16" s="57">
        <v>727.79300000000001</v>
      </c>
      <c r="J16" s="5"/>
    </row>
    <row r="17" spans="1:12" x14ac:dyDescent="0.25">
      <c r="C17" t="s">
        <v>130</v>
      </c>
      <c r="D17" s="57">
        <v>87.973016169999994</v>
      </c>
      <c r="E17" s="57">
        <v>260.81721547000006</v>
      </c>
      <c r="F17" s="57">
        <v>291.66656647000002</v>
      </c>
      <c r="G17" s="57">
        <v>4.7</v>
      </c>
      <c r="H17" s="57">
        <v>645.15679811000018</v>
      </c>
    </row>
    <row r="18" spans="1:12" x14ac:dyDescent="0.25">
      <c r="C18" t="s">
        <v>131</v>
      </c>
      <c r="D18" s="57">
        <v>135.29753409</v>
      </c>
      <c r="E18" s="57">
        <v>166.14300569000002</v>
      </c>
      <c r="F18" s="57">
        <v>320.10681265899996</v>
      </c>
      <c r="G18" s="57">
        <v>7.6</v>
      </c>
      <c r="H18" s="57">
        <v>629.14735243899997</v>
      </c>
      <c r="L18" s="29"/>
    </row>
    <row r="19" spans="1:12" x14ac:dyDescent="0.25">
      <c r="C19" t="s">
        <v>132</v>
      </c>
      <c r="D19" s="57">
        <v>196.57697012</v>
      </c>
      <c r="E19" s="57">
        <v>159.36487885999998</v>
      </c>
      <c r="F19" s="57">
        <v>338.85216376666995</v>
      </c>
      <c r="G19" s="57">
        <v>2.9</v>
      </c>
      <c r="H19" s="57">
        <v>697.69401274666996</v>
      </c>
      <c r="L19" s="29"/>
    </row>
    <row r="20" spans="1:12" x14ac:dyDescent="0.25">
      <c r="C20" t="s">
        <v>133</v>
      </c>
      <c r="D20" s="57">
        <v>193.68802823999999</v>
      </c>
      <c r="E20" s="57">
        <v>195.40329837000013</v>
      </c>
      <c r="F20" s="57">
        <v>349.86322479</v>
      </c>
      <c r="G20" s="57">
        <v>4.4198699999999995</v>
      </c>
      <c r="H20" s="57">
        <v>743.37442140000007</v>
      </c>
      <c r="L20" s="29"/>
    </row>
    <row r="21" spans="1:12" x14ac:dyDescent="0.25">
      <c r="C21" t="s">
        <v>134</v>
      </c>
      <c r="D21" s="57">
        <v>308.7</v>
      </c>
      <c r="E21" s="57">
        <v>152.70000000000002</v>
      </c>
      <c r="F21" s="57">
        <v>378.6</v>
      </c>
      <c r="G21" s="57">
        <v>4.9000000000000004</v>
      </c>
      <c r="H21" s="57">
        <v>844.9</v>
      </c>
      <c r="L21" s="29"/>
    </row>
    <row r="22" spans="1:12" x14ac:dyDescent="0.25">
      <c r="C22" t="s">
        <v>135</v>
      </c>
      <c r="D22" s="57">
        <v>184.3</v>
      </c>
      <c r="E22" s="57">
        <v>178</v>
      </c>
      <c r="F22" s="57">
        <v>271.99999999999994</v>
      </c>
      <c r="G22" s="57">
        <v>8.4</v>
      </c>
      <c r="H22" s="57">
        <v>642.69999999999993</v>
      </c>
      <c r="L22" s="29"/>
    </row>
    <row r="23" spans="1:12" x14ac:dyDescent="0.25">
      <c r="C23" t="s">
        <v>136</v>
      </c>
      <c r="D23" s="57">
        <v>261.94006101000002</v>
      </c>
      <c r="E23" s="57">
        <v>151.41963942000001</v>
      </c>
      <c r="F23" s="57">
        <v>300.21683033999994</v>
      </c>
      <c r="G23" s="57">
        <v>27.447273589999998</v>
      </c>
      <c r="H23" s="57">
        <v>741.02380435999999</v>
      </c>
      <c r="L23" s="29"/>
    </row>
    <row r="24" spans="1:12" x14ac:dyDescent="0.25">
      <c r="C24" t="s">
        <v>137</v>
      </c>
      <c r="D24" s="57">
        <v>240.61391262999996</v>
      </c>
      <c r="E24" s="57">
        <v>156.66157744</v>
      </c>
      <c r="F24" s="57">
        <v>266.94112309000002</v>
      </c>
      <c r="G24" s="57">
        <v>16.443618739999998</v>
      </c>
      <c r="H24" s="57">
        <v>680.66023189999999</v>
      </c>
      <c r="L24" s="29"/>
    </row>
    <row r="25" spans="1:12" x14ac:dyDescent="0.25">
      <c r="C25" t="s">
        <v>150</v>
      </c>
      <c r="D25" s="57">
        <v>189.87719569000001</v>
      </c>
      <c r="E25" s="57">
        <v>184.76806531</v>
      </c>
      <c r="F25" s="57">
        <v>266.51513842000003</v>
      </c>
      <c r="G25" s="57">
        <v>6.0927272700000001</v>
      </c>
      <c r="H25" s="57">
        <v>647.25312668999993</v>
      </c>
      <c r="L25" s="29"/>
    </row>
    <row r="26" spans="1:12" x14ac:dyDescent="0.25">
      <c r="D26" s="235"/>
      <c r="E26" s="235"/>
      <c r="F26" s="235"/>
      <c r="G26" s="235"/>
      <c r="H26" s="235"/>
    </row>
    <row r="27" spans="1:12" x14ac:dyDescent="0.25">
      <c r="A27" s="267" t="s">
        <v>106</v>
      </c>
      <c r="B27" s="53"/>
      <c r="C27" s="53"/>
      <c r="D27" s="53"/>
      <c r="E27" s="53"/>
      <c r="F27" s="53"/>
      <c r="G27" s="53"/>
      <c r="H27" s="53"/>
    </row>
    <row r="28" spans="1:12" x14ac:dyDescent="0.25">
      <c r="B28" s="138"/>
      <c r="C28" s="138"/>
      <c r="D28" s="138"/>
      <c r="E28" s="138"/>
      <c r="F28" s="138"/>
      <c r="G28" s="138"/>
      <c r="H28" s="138"/>
    </row>
    <row r="29" spans="1:12" x14ac:dyDescent="0.25">
      <c r="A29" t="s">
        <v>592</v>
      </c>
    </row>
    <row r="30" spans="1:12" x14ac:dyDescent="0.25">
      <c r="A30" t="s">
        <v>593</v>
      </c>
    </row>
    <row r="31" spans="1:12" x14ac:dyDescent="0.25">
      <c r="A31" t="s">
        <v>594</v>
      </c>
    </row>
    <row r="32" spans="1:12" x14ac:dyDescent="0.25">
      <c r="A32" t="s">
        <v>595</v>
      </c>
    </row>
    <row r="34" spans="1:8" x14ac:dyDescent="0.25">
      <c r="A34" s="267" t="s">
        <v>157</v>
      </c>
      <c r="B34" s="53"/>
      <c r="C34" s="53"/>
      <c r="D34" s="53"/>
      <c r="E34" s="53"/>
      <c r="F34" s="53"/>
      <c r="G34" s="53"/>
      <c r="H34" s="53"/>
    </row>
    <row r="36" spans="1:8" x14ac:dyDescent="0.25">
      <c r="A36" t="s">
        <v>590</v>
      </c>
    </row>
    <row r="38" spans="1:8" x14ac:dyDescent="0.25">
      <c r="A38" t="s">
        <v>591</v>
      </c>
    </row>
  </sheetData>
  <mergeCells count="2">
    <mergeCell ref="A1:H1"/>
    <mergeCell ref="A3:H3"/>
  </mergeCells>
  <pageMargins left="0.45" right="0.45" top="0.5" bottom="0.5" header="0.3" footer="0.3"/>
  <pageSetup scale="78"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237CD-371C-4E47-9B15-87487C0D5460}">
  <sheetPr>
    <pageSetUpPr fitToPage="1"/>
  </sheetPr>
  <dimension ref="A1:K48"/>
  <sheetViews>
    <sheetView zoomScaleNormal="100" workbookViewId="0">
      <selection sqref="A1:H1"/>
    </sheetView>
  </sheetViews>
  <sheetFormatPr defaultRowHeight="15.75" x14ac:dyDescent="0.25"/>
  <cols>
    <col min="1" max="1" width="70.125" customWidth="1"/>
    <col min="2" max="2" width="7.5" customWidth="1"/>
    <col min="3" max="3" width="11.25" customWidth="1"/>
    <col min="4" max="4" width="10.5" customWidth="1"/>
    <col min="5" max="5" width="14.375" customWidth="1"/>
    <col min="6" max="6" width="8.125" customWidth="1"/>
    <col min="7" max="7" width="8.75" customWidth="1"/>
    <col min="8" max="8" width="9.375" customWidth="1"/>
  </cols>
  <sheetData>
    <row r="1" spans="1:11" s="1" customFormat="1" ht="26.25" x14ac:dyDescent="0.4">
      <c r="A1" s="367" t="s">
        <v>596</v>
      </c>
      <c r="B1" s="367"/>
      <c r="C1" s="367"/>
      <c r="D1" s="367"/>
      <c r="E1" s="367"/>
      <c r="F1" s="367"/>
      <c r="G1" s="367"/>
      <c r="H1" s="367"/>
    </row>
    <row r="2" spans="1:11" ht="4.5" customHeight="1" x14ac:dyDescent="0.25">
      <c r="A2" s="2"/>
      <c r="B2" s="2"/>
      <c r="C2" s="2"/>
      <c r="D2" s="2"/>
    </row>
    <row r="3" spans="1:11" ht="18.75" customHeight="1" x14ac:dyDescent="0.3">
      <c r="A3" s="368" t="s">
        <v>588</v>
      </c>
      <c r="B3" s="368"/>
      <c r="C3" s="368"/>
      <c r="D3" s="368"/>
      <c r="E3" s="368"/>
      <c r="F3" s="368"/>
      <c r="G3" s="368"/>
      <c r="H3" s="368"/>
    </row>
    <row r="5" spans="1:11" x14ac:dyDescent="0.25">
      <c r="C5" s="51" t="s">
        <v>116</v>
      </c>
      <c r="D5" s="28" t="s">
        <v>102</v>
      </c>
      <c r="E5" s="28" t="s">
        <v>103</v>
      </c>
      <c r="F5" s="28" t="s">
        <v>104</v>
      </c>
      <c r="G5" s="28" t="s">
        <v>597</v>
      </c>
      <c r="H5" s="28" t="s">
        <v>71</v>
      </c>
    </row>
    <row r="6" spans="1:11" x14ac:dyDescent="0.25">
      <c r="C6" t="s">
        <v>126</v>
      </c>
      <c r="D6" s="57">
        <v>16.544175239999998</v>
      </c>
      <c r="E6" s="57">
        <v>15.600009780000001</v>
      </c>
      <c r="F6" s="57">
        <v>24.584120849999994</v>
      </c>
      <c r="G6" s="57">
        <v>26.615946999999998</v>
      </c>
      <c r="H6" s="57">
        <v>83.344252869999991</v>
      </c>
    </row>
    <row r="7" spans="1:11" x14ac:dyDescent="0.25">
      <c r="C7" t="s">
        <v>127</v>
      </c>
      <c r="D7" s="57">
        <v>32.296279699999999</v>
      </c>
      <c r="E7" s="57">
        <v>21.488770370000001</v>
      </c>
      <c r="F7" s="57">
        <v>26.965694029999998</v>
      </c>
      <c r="G7" s="57">
        <v>36.442427539999997</v>
      </c>
      <c r="H7" s="57">
        <v>117.19317163999999</v>
      </c>
    </row>
    <row r="8" spans="1:11" x14ac:dyDescent="0.25">
      <c r="C8" t="s">
        <v>128</v>
      </c>
      <c r="D8" s="57">
        <v>38.26691185</v>
      </c>
      <c r="E8" s="57">
        <v>34.442811939999999</v>
      </c>
      <c r="F8" s="57">
        <v>38.850436120000005</v>
      </c>
      <c r="G8" s="57">
        <v>46.078071939999987</v>
      </c>
      <c r="H8" s="57">
        <v>157.63823185000001</v>
      </c>
    </row>
    <row r="9" spans="1:11" x14ac:dyDescent="0.25">
      <c r="C9" t="s">
        <v>129</v>
      </c>
      <c r="D9" s="57">
        <v>22.24438031</v>
      </c>
      <c r="E9" s="57">
        <v>92.679060440000001</v>
      </c>
      <c r="F9" s="57">
        <v>63.166346329999996</v>
      </c>
      <c r="G9" s="57">
        <v>75.808274899999986</v>
      </c>
      <c r="H9" s="57">
        <v>253.89806197999999</v>
      </c>
    </row>
    <row r="10" spans="1:11" x14ac:dyDescent="0.25">
      <c r="C10" t="s">
        <v>130</v>
      </c>
      <c r="D10" s="57">
        <v>77.364206799999991</v>
      </c>
      <c r="E10" s="57">
        <v>97.403498400000004</v>
      </c>
      <c r="F10" s="57">
        <v>75.185520600000018</v>
      </c>
      <c r="G10" s="57">
        <v>60.721934840000003</v>
      </c>
      <c r="H10" s="57">
        <v>310.67516064</v>
      </c>
      <c r="K10" s="5"/>
    </row>
    <row r="11" spans="1:11" x14ac:dyDescent="0.25">
      <c r="C11" t="s">
        <v>131</v>
      </c>
      <c r="D11" s="57">
        <v>57.050498160000004</v>
      </c>
      <c r="E11" s="57">
        <v>103.870357</v>
      </c>
      <c r="F11" s="57">
        <v>121.83596617900001</v>
      </c>
      <c r="G11" s="57">
        <v>48.189538019999993</v>
      </c>
      <c r="H11" s="57">
        <v>330.94635935899998</v>
      </c>
    </row>
    <row r="12" spans="1:11" x14ac:dyDescent="0.25">
      <c r="C12" t="s">
        <v>132</v>
      </c>
      <c r="D12" s="57">
        <v>92.763681539999993</v>
      </c>
      <c r="E12" s="57">
        <v>87.417500319999988</v>
      </c>
      <c r="F12" s="57">
        <v>113.31285854000001</v>
      </c>
      <c r="G12" s="57">
        <v>48.854182689999995</v>
      </c>
      <c r="H12" s="57">
        <v>342.34822309000003</v>
      </c>
    </row>
    <row r="13" spans="1:11" x14ac:dyDescent="0.25">
      <c r="C13" t="s">
        <v>133</v>
      </c>
      <c r="D13" s="57">
        <v>121.05183550999998</v>
      </c>
      <c r="E13" s="57">
        <v>119.74600510999998</v>
      </c>
      <c r="F13" s="57">
        <v>118.10629509</v>
      </c>
      <c r="G13" s="57">
        <v>56.163730659999999</v>
      </c>
      <c r="H13" s="57">
        <v>415.06786636999999</v>
      </c>
    </row>
    <row r="14" spans="1:11" x14ac:dyDescent="0.25">
      <c r="C14" t="s">
        <v>134</v>
      </c>
      <c r="D14" s="57">
        <v>201.68634682000004</v>
      </c>
      <c r="E14" s="57">
        <v>88.720129700000015</v>
      </c>
      <c r="F14" s="57">
        <v>105.11919244383333</v>
      </c>
      <c r="G14" s="57">
        <v>81.127079879999997</v>
      </c>
      <c r="H14" s="57">
        <v>476.65274884383336</v>
      </c>
    </row>
    <row r="15" spans="1:11" x14ac:dyDescent="0.25">
      <c r="C15" t="s">
        <v>135</v>
      </c>
      <c r="D15" s="57">
        <v>127.68485594000001</v>
      </c>
      <c r="E15" s="57">
        <v>125.45657169</v>
      </c>
      <c r="F15" s="57">
        <v>76.951816219999998</v>
      </c>
      <c r="G15" s="57">
        <v>70.022916769999995</v>
      </c>
      <c r="H15" s="57">
        <v>400.11616062000002</v>
      </c>
      <c r="K15" s="5"/>
    </row>
    <row r="16" spans="1:11" x14ac:dyDescent="0.25">
      <c r="C16" t="s">
        <v>136</v>
      </c>
      <c r="D16" s="57">
        <v>184.56339516000003</v>
      </c>
      <c r="E16" s="57">
        <v>109.24314624000003</v>
      </c>
      <c r="F16" s="57">
        <v>112.31762345999999</v>
      </c>
      <c r="G16" s="57">
        <v>57.408848542962978</v>
      </c>
      <c r="H16" s="57">
        <v>463.53301340296304</v>
      </c>
    </row>
    <row r="17" spans="1:11" x14ac:dyDescent="0.25">
      <c r="C17" t="s">
        <v>137</v>
      </c>
      <c r="D17" s="57">
        <v>201.70109893</v>
      </c>
      <c r="E17" s="57">
        <v>114.54166794</v>
      </c>
      <c r="F17" s="57">
        <v>164.95560134999999</v>
      </c>
      <c r="G17" s="57">
        <v>200.6471511440744</v>
      </c>
      <c r="H17" s="57">
        <v>681.84551936407433</v>
      </c>
    </row>
    <row r="18" spans="1:11" x14ac:dyDescent="0.25">
      <c r="C18" t="s">
        <v>150</v>
      </c>
      <c r="D18" s="57">
        <v>140.69862045000002</v>
      </c>
      <c r="E18" s="57">
        <v>106.28424678</v>
      </c>
      <c r="F18" s="57">
        <v>161.06525159</v>
      </c>
      <c r="G18" s="57">
        <v>118.92549359000003</v>
      </c>
      <c r="H18" s="57">
        <v>526.97361240999999</v>
      </c>
    </row>
    <row r="19" spans="1:11" x14ac:dyDescent="0.25">
      <c r="F19" s="77"/>
      <c r="G19" s="88"/>
      <c r="H19" s="88"/>
    </row>
    <row r="20" spans="1:11" x14ac:dyDescent="0.25">
      <c r="C20" s="416" t="s">
        <v>626</v>
      </c>
      <c r="D20" s="416"/>
      <c r="E20" s="416"/>
      <c r="F20" s="416"/>
      <c r="G20" s="416"/>
      <c r="H20" s="416"/>
      <c r="K20" s="5"/>
    </row>
    <row r="21" spans="1:11" x14ac:dyDescent="0.25">
      <c r="C21" t="s">
        <v>126</v>
      </c>
      <c r="D21" s="57">
        <v>4.3</v>
      </c>
      <c r="F21" t="s">
        <v>133</v>
      </c>
      <c r="G21" s="57">
        <v>30</v>
      </c>
      <c r="H21" s="88"/>
    </row>
    <row r="22" spans="1:11" x14ac:dyDescent="0.25">
      <c r="C22" t="s">
        <v>127</v>
      </c>
      <c r="D22" s="57">
        <v>4.3</v>
      </c>
      <c r="F22" t="s">
        <v>134</v>
      </c>
      <c r="G22" s="57">
        <v>30</v>
      </c>
      <c r="H22" s="88"/>
    </row>
    <row r="23" spans="1:11" x14ac:dyDescent="0.25">
      <c r="C23" t="s">
        <v>128</v>
      </c>
      <c r="D23" s="57">
        <v>10</v>
      </c>
      <c r="F23" t="s">
        <v>135</v>
      </c>
      <c r="G23" s="57">
        <v>30</v>
      </c>
      <c r="H23" s="88"/>
    </row>
    <row r="24" spans="1:11" x14ac:dyDescent="0.25">
      <c r="C24" t="s">
        <v>129</v>
      </c>
      <c r="D24" s="57">
        <v>15</v>
      </c>
      <c r="F24" t="s">
        <v>136</v>
      </c>
      <c r="G24" s="57">
        <v>30</v>
      </c>
      <c r="H24" s="88"/>
    </row>
    <row r="25" spans="1:11" x14ac:dyDescent="0.25">
      <c r="C25" t="s">
        <v>130</v>
      </c>
      <c r="D25" s="57">
        <v>25</v>
      </c>
      <c r="F25" t="s">
        <v>137</v>
      </c>
      <c r="G25" s="57">
        <v>30</v>
      </c>
      <c r="H25" s="88"/>
    </row>
    <row r="26" spans="1:11" x14ac:dyDescent="0.25">
      <c r="C26" t="s">
        <v>131</v>
      </c>
      <c r="D26" s="57">
        <v>25</v>
      </c>
      <c r="F26" t="s">
        <v>150</v>
      </c>
      <c r="G26" s="57">
        <v>30</v>
      </c>
    </row>
    <row r="27" spans="1:11" x14ac:dyDescent="0.25">
      <c r="C27" t="s">
        <v>132</v>
      </c>
      <c r="D27" s="57">
        <v>25</v>
      </c>
    </row>
    <row r="28" spans="1:11" x14ac:dyDescent="0.25">
      <c r="A28" s="267" t="s">
        <v>106</v>
      </c>
      <c r="B28" s="53"/>
      <c r="C28" s="53"/>
      <c r="D28" s="53"/>
      <c r="E28" s="53"/>
      <c r="F28" s="53"/>
      <c r="G28" s="53"/>
      <c r="H28" s="53"/>
    </row>
    <row r="29" spans="1:11" x14ac:dyDescent="0.25">
      <c r="A29" t="s">
        <v>107</v>
      </c>
    </row>
    <row r="30" spans="1:11" x14ac:dyDescent="0.25">
      <c r="A30" t="s">
        <v>600</v>
      </c>
    </row>
    <row r="31" spans="1:11" x14ac:dyDescent="0.25">
      <c r="A31" t="s">
        <v>601</v>
      </c>
    </row>
    <row r="32" spans="1:11" x14ac:dyDescent="0.25">
      <c r="A32" s="237" t="s">
        <v>602</v>
      </c>
    </row>
    <row r="33" spans="1:9" ht="15.75" customHeight="1" x14ac:dyDescent="0.25">
      <c r="B33" s="236"/>
    </row>
    <row r="34" spans="1:9" x14ac:dyDescent="0.25">
      <c r="A34" s="267" t="s">
        <v>157</v>
      </c>
      <c r="B34" s="282"/>
      <c r="C34" s="53"/>
      <c r="D34" s="53"/>
      <c r="E34" s="53"/>
      <c r="F34" s="53"/>
      <c r="G34" s="53"/>
      <c r="H34" s="53"/>
    </row>
    <row r="35" spans="1:9" ht="15.75" customHeight="1" x14ac:dyDescent="0.25">
      <c r="A35" s="378" t="s">
        <v>598</v>
      </c>
      <c r="B35" s="378"/>
      <c r="C35" s="378"/>
      <c r="D35" s="378"/>
      <c r="E35" s="378"/>
      <c r="F35" s="378"/>
      <c r="G35" s="378"/>
      <c r="H35" s="378"/>
      <c r="I35" s="253"/>
    </row>
    <row r="36" spans="1:9" ht="15.75" customHeight="1" x14ac:dyDescent="0.25">
      <c r="A36" s="378"/>
      <c r="B36" s="378"/>
      <c r="C36" s="378"/>
      <c r="D36" s="378"/>
      <c r="E36" s="378"/>
      <c r="F36" s="378"/>
      <c r="G36" s="378"/>
      <c r="H36" s="378"/>
      <c r="I36" s="253"/>
    </row>
    <row r="37" spans="1:9" x14ac:dyDescent="0.25">
      <c r="A37" s="378"/>
      <c r="B37" s="378"/>
      <c r="C37" s="378"/>
      <c r="D37" s="378"/>
      <c r="E37" s="378"/>
      <c r="F37" s="378"/>
      <c r="G37" s="378"/>
      <c r="H37" s="378"/>
      <c r="I37" s="253"/>
    </row>
    <row r="38" spans="1:9" x14ac:dyDescent="0.25">
      <c r="A38" s="265"/>
      <c r="B38" s="265"/>
      <c r="C38" s="265"/>
      <c r="D38" s="265"/>
      <c r="E38" s="265"/>
      <c r="F38" s="265"/>
      <c r="G38" s="265"/>
      <c r="H38" s="265"/>
      <c r="I38" s="253"/>
    </row>
    <row r="39" spans="1:9" ht="15.75" customHeight="1" x14ac:dyDescent="0.25">
      <c r="A39" s="378" t="s">
        <v>599</v>
      </c>
      <c r="B39" s="378"/>
      <c r="C39" s="378"/>
      <c r="D39" s="378"/>
      <c r="E39" s="378"/>
      <c r="F39" s="378"/>
      <c r="G39" s="378"/>
      <c r="H39" s="378"/>
    </row>
    <row r="40" spans="1:9" x14ac:dyDescent="0.25">
      <c r="A40" s="378"/>
      <c r="B40" s="378"/>
      <c r="C40" s="378"/>
      <c r="D40" s="378"/>
      <c r="E40" s="378"/>
      <c r="F40" s="378"/>
      <c r="G40" s="378"/>
      <c r="H40" s="378"/>
    </row>
    <row r="48" spans="1:9" x14ac:dyDescent="0.25">
      <c r="I48" s="5"/>
    </row>
  </sheetData>
  <mergeCells count="5">
    <mergeCell ref="A1:H1"/>
    <mergeCell ref="A3:H3"/>
    <mergeCell ref="C20:H20"/>
    <mergeCell ref="A39:H40"/>
    <mergeCell ref="A35:H37"/>
  </mergeCells>
  <pageMargins left="0.45" right="0.45" top="0.5" bottom="0.5" header="0.3" footer="0.3"/>
  <pageSetup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2596F-C342-42BE-BC18-F74E47BBCB59}">
  <sheetPr>
    <pageSetUpPr fitToPage="1"/>
  </sheetPr>
  <dimension ref="A1:M48"/>
  <sheetViews>
    <sheetView zoomScaleNormal="100" workbookViewId="0">
      <selection sqref="A1:L1"/>
    </sheetView>
  </sheetViews>
  <sheetFormatPr defaultRowHeight="15.75" x14ac:dyDescent="0.25"/>
  <cols>
    <col min="1" max="1" width="24.125" customWidth="1"/>
    <col min="2" max="2" width="2.125" customWidth="1"/>
    <col min="3" max="12" width="11.375" customWidth="1"/>
  </cols>
  <sheetData>
    <row r="1" spans="1:12" s="1" customFormat="1" ht="26.25" x14ac:dyDescent="0.4">
      <c r="A1" s="367" t="s">
        <v>58</v>
      </c>
      <c r="B1" s="367"/>
      <c r="C1" s="367"/>
      <c r="D1" s="367"/>
      <c r="E1" s="367"/>
      <c r="F1" s="367"/>
      <c r="G1" s="367"/>
      <c r="H1" s="367"/>
      <c r="I1" s="367"/>
      <c r="J1" s="367"/>
      <c r="K1" s="367"/>
      <c r="L1" s="367"/>
    </row>
    <row r="2" spans="1:12" ht="4.5" customHeight="1" x14ac:dyDescent="0.25">
      <c r="A2" s="2"/>
      <c r="B2" s="2"/>
      <c r="C2" s="2"/>
      <c r="D2" s="2"/>
      <c r="E2" s="2"/>
      <c r="F2" s="2"/>
      <c r="G2" s="2"/>
      <c r="H2" s="2"/>
      <c r="I2" s="2"/>
      <c r="J2" s="2"/>
      <c r="K2" s="2"/>
      <c r="L2" s="2"/>
    </row>
    <row r="3" spans="1:12" ht="18.75" customHeight="1" x14ac:dyDescent="0.3">
      <c r="A3" s="368" t="s">
        <v>112</v>
      </c>
      <c r="B3" s="368"/>
      <c r="C3" s="368"/>
      <c r="D3" s="368"/>
      <c r="E3" s="368"/>
      <c r="F3" s="368"/>
      <c r="G3" s="368"/>
      <c r="H3" s="368"/>
      <c r="I3" s="368"/>
      <c r="J3" s="368"/>
      <c r="K3" s="368"/>
      <c r="L3" s="368"/>
    </row>
    <row r="5" spans="1:12" x14ac:dyDescent="0.25">
      <c r="A5" s="7"/>
      <c r="B5" s="8"/>
      <c r="C5" s="9">
        <v>2004</v>
      </c>
      <c r="D5" s="9">
        <v>2005</v>
      </c>
      <c r="E5" s="9">
        <v>2006</v>
      </c>
      <c r="F5" s="9">
        <v>2007</v>
      </c>
      <c r="G5" s="9">
        <v>2008</v>
      </c>
      <c r="H5" s="9">
        <v>2009</v>
      </c>
      <c r="I5" s="9">
        <v>2010</v>
      </c>
      <c r="J5" s="9">
        <v>2011</v>
      </c>
      <c r="K5" s="9">
        <v>2012</v>
      </c>
      <c r="L5" s="9">
        <v>2013</v>
      </c>
    </row>
    <row r="6" spans="1:12" x14ac:dyDescent="0.25">
      <c r="A6" s="7"/>
      <c r="B6" s="8"/>
      <c r="C6" s="11"/>
      <c r="D6" s="11"/>
      <c r="E6" s="11"/>
      <c r="F6" s="11"/>
      <c r="G6" s="11"/>
      <c r="H6" s="11"/>
      <c r="I6" s="11"/>
      <c r="J6" s="11"/>
      <c r="K6" s="11"/>
      <c r="L6" s="11"/>
    </row>
    <row r="7" spans="1:12" ht="15.75" customHeight="1" x14ac:dyDescent="0.25">
      <c r="A7" s="13" t="s">
        <v>72</v>
      </c>
      <c r="B7" s="14"/>
      <c r="C7" s="15">
        <v>22828.078000000001</v>
      </c>
      <c r="D7" s="15">
        <v>24308.54</v>
      </c>
      <c r="E7" s="15">
        <v>25854.289561127996</v>
      </c>
      <c r="F7" s="15">
        <v>27449.335946206003</v>
      </c>
      <c r="G7" s="15">
        <v>27928.061935490001</v>
      </c>
      <c r="H7" s="15">
        <v>25529.806261290003</v>
      </c>
      <c r="I7" s="15">
        <v>27648.161297980005</v>
      </c>
      <c r="J7" s="15">
        <v>27497.217248240002</v>
      </c>
      <c r="K7" s="15">
        <v>27677.999395629999</v>
      </c>
      <c r="L7" s="15">
        <v>28646.945917339999</v>
      </c>
    </row>
    <row r="8" spans="1:12" x14ac:dyDescent="0.25">
      <c r="A8" s="16"/>
      <c r="B8" s="8"/>
      <c r="C8" s="33"/>
      <c r="D8" s="33"/>
      <c r="E8" s="33"/>
      <c r="F8" s="33"/>
      <c r="G8" s="33"/>
      <c r="H8" s="33"/>
      <c r="I8" s="33"/>
      <c r="J8" s="33"/>
      <c r="K8" s="33"/>
      <c r="L8" s="33"/>
    </row>
    <row r="9" spans="1:12" x14ac:dyDescent="0.25">
      <c r="A9" s="13" t="s">
        <v>73</v>
      </c>
      <c r="B9" s="14"/>
      <c r="C9" s="15">
        <v>22046.116000000002</v>
      </c>
      <c r="D9" s="15">
        <v>23712.521000000001</v>
      </c>
      <c r="E9" s="15">
        <v>25370.133081317999</v>
      </c>
      <c r="F9" s="15">
        <v>26684.014760626</v>
      </c>
      <c r="G9" s="15">
        <v>27293.183560769998</v>
      </c>
      <c r="H9" s="15">
        <v>25294.56330645</v>
      </c>
      <c r="I9" s="15">
        <v>24909.928951050002</v>
      </c>
      <c r="J9" s="15">
        <v>26460.62124859</v>
      </c>
      <c r="K9" s="15">
        <v>27148.528188329998</v>
      </c>
      <c r="L9" s="15">
        <v>28067.162709369994</v>
      </c>
    </row>
    <row r="10" spans="1:12" x14ac:dyDescent="0.25">
      <c r="A10" s="16"/>
      <c r="B10" s="8"/>
      <c r="C10" s="34"/>
      <c r="D10" s="34"/>
      <c r="E10" s="34"/>
      <c r="F10" s="34"/>
      <c r="G10" s="34"/>
      <c r="H10" s="34"/>
      <c r="I10" s="34"/>
      <c r="J10" s="34"/>
      <c r="K10" s="34"/>
      <c r="L10" s="34"/>
    </row>
    <row r="11" spans="1:12" x14ac:dyDescent="0.25">
      <c r="A11" s="13" t="s">
        <v>74</v>
      </c>
      <c r="B11" s="14"/>
      <c r="C11" s="15">
        <v>3348.4209999999998</v>
      </c>
      <c r="D11" s="15">
        <v>3708.73</v>
      </c>
      <c r="E11" s="15">
        <v>4088.6568834900004</v>
      </c>
      <c r="F11" s="15">
        <v>4459.0274183700012</v>
      </c>
      <c r="G11" s="15">
        <v>4421.0590635199997</v>
      </c>
      <c r="H11" s="15">
        <v>4032.5242096300003</v>
      </c>
      <c r="I11" s="15">
        <v>3801.85934382</v>
      </c>
      <c r="J11" s="15">
        <v>4059.1188316599996</v>
      </c>
      <c r="K11" s="15">
        <v>4116.4579268799998</v>
      </c>
      <c r="L11" s="15">
        <v>4575.4647385500002</v>
      </c>
    </row>
    <row r="12" spans="1:12" x14ac:dyDescent="0.25">
      <c r="A12" s="18" t="s">
        <v>75</v>
      </c>
      <c r="B12" s="8"/>
      <c r="C12" s="19">
        <v>-0.56399999999999995</v>
      </c>
      <c r="D12" s="19">
        <v>0.60899999999999999</v>
      </c>
      <c r="E12" s="19">
        <v>0.46525502000000007</v>
      </c>
      <c r="F12" s="19">
        <v>-0.41889114999999522</v>
      </c>
      <c r="G12" s="19">
        <v>-0.23331736000000428</v>
      </c>
      <c r="H12" s="19">
        <v>3.9313565000000001</v>
      </c>
      <c r="I12" s="19">
        <v>2.3485745600000016</v>
      </c>
      <c r="J12" s="19">
        <v>1.8451604499999998</v>
      </c>
      <c r="K12" s="19">
        <v>4.4421868200000008</v>
      </c>
      <c r="L12" s="19">
        <v>3.4455715100000051</v>
      </c>
    </row>
    <row r="13" spans="1:12" x14ac:dyDescent="0.25">
      <c r="A13" s="18" t="s">
        <v>76</v>
      </c>
      <c r="B13" s="8"/>
      <c r="C13" s="19">
        <v>1677.998</v>
      </c>
      <c r="D13" s="19">
        <v>1921.4059999999999</v>
      </c>
      <c r="E13" s="19">
        <v>2301.9676753500003</v>
      </c>
      <c r="F13" s="19">
        <v>2492.4819572000001</v>
      </c>
      <c r="G13" s="19">
        <v>2417.6571969999995</v>
      </c>
      <c r="H13" s="19">
        <v>1979.8892963300002</v>
      </c>
      <c r="I13" s="19">
        <v>1790.9626148000002</v>
      </c>
      <c r="J13" s="19">
        <v>2131.4507416800002</v>
      </c>
      <c r="K13" s="19">
        <v>2022.4010998499998</v>
      </c>
      <c r="L13" s="19">
        <v>2423.44073862</v>
      </c>
    </row>
    <row r="14" spans="1:12" x14ac:dyDescent="0.25">
      <c r="A14" s="18" t="s">
        <v>77</v>
      </c>
      <c r="B14" s="8"/>
      <c r="C14" s="19">
        <v>1012.397</v>
      </c>
      <c r="D14" s="19">
        <v>1125.913</v>
      </c>
      <c r="E14" s="19">
        <v>1150.9870280900002</v>
      </c>
      <c r="F14" s="19">
        <v>1293.3107086300004</v>
      </c>
      <c r="G14" s="19">
        <v>1348.8784525199999</v>
      </c>
      <c r="H14" s="19">
        <v>1376.7963599899999</v>
      </c>
      <c r="I14" s="19">
        <v>1286.6687020999998</v>
      </c>
      <c r="J14" s="19">
        <v>1225.1634825599999</v>
      </c>
      <c r="K14" s="19">
        <v>1330.02304491</v>
      </c>
      <c r="L14" s="19">
        <v>1306.2713146799999</v>
      </c>
    </row>
    <row r="15" spans="1:12" x14ac:dyDescent="0.25">
      <c r="A15" s="18" t="s">
        <v>78</v>
      </c>
      <c r="B15" s="8"/>
      <c r="C15" s="19">
        <v>50.271999999999998</v>
      </c>
      <c r="D15" s="19">
        <v>41.177999999999997</v>
      </c>
      <c r="E15" s="19">
        <v>40.208539160000001</v>
      </c>
      <c r="F15" s="19">
        <v>47.518421239999995</v>
      </c>
      <c r="G15" s="19">
        <v>44.688897310000009</v>
      </c>
      <c r="H15" s="19">
        <v>41.866921349999998</v>
      </c>
      <c r="I15" s="19">
        <v>39.5491454</v>
      </c>
      <c r="J15" s="19">
        <v>34.433669270000003</v>
      </c>
      <c r="K15" s="19">
        <v>28.72074778</v>
      </c>
      <c r="L15" s="19">
        <v>43.883511540000001</v>
      </c>
    </row>
    <row r="16" spans="1:12" x14ac:dyDescent="0.25">
      <c r="A16" s="18" t="s">
        <v>79</v>
      </c>
      <c r="B16" s="8"/>
      <c r="C16" s="19">
        <v>390.76799999999997</v>
      </c>
      <c r="D16" s="19">
        <v>410.7</v>
      </c>
      <c r="E16" s="19">
        <v>390.37096957999995</v>
      </c>
      <c r="F16" s="19">
        <v>412.48977965999995</v>
      </c>
      <c r="G16" s="19">
        <v>418.22889617000004</v>
      </c>
      <c r="H16" s="19">
        <v>431.53551822999998</v>
      </c>
      <c r="I16" s="19">
        <v>459.52833108999999</v>
      </c>
      <c r="J16" s="19">
        <v>428.59431255000004</v>
      </c>
      <c r="K16" s="19">
        <v>458.40854461999999</v>
      </c>
      <c r="L16" s="19">
        <v>446.9458707</v>
      </c>
    </row>
    <row r="17" spans="1:12" x14ac:dyDescent="0.25">
      <c r="A17" s="18" t="s">
        <v>80</v>
      </c>
      <c r="B17" s="8"/>
      <c r="C17" s="19">
        <v>189.54964774999999</v>
      </c>
      <c r="D17" s="19">
        <v>188.76964842999999</v>
      </c>
      <c r="E17" s="19">
        <v>188.15202704000004</v>
      </c>
      <c r="F17" s="19">
        <v>185.70631471999999</v>
      </c>
      <c r="G17" s="19">
        <v>176.19835732000001</v>
      </c>
      <c r="H17" s="19">
        <v>192.14178006</v>
      </c>
      <c r="I17" s="19">
        <v>212.14307817</v>
      </c>
      <c r="J17" s="19">
        <v>226.52441583000001</v>
      </c>
      <c r="K17" s="19">
        <v>258.04842086999997</v>
      </c>
      <c r="L17" s="19">
        <v>337.0073165</v>
      </c>
    </row>
    <row r="18" spans="1:12" x14ac:dyDescent="0.25">
      <c r="A18" s="18" t="s">
        <v>81</v>
      </c>
      <c r="B18" s="8"/>
      <c r="C18" s="19">
        <v>28.000554000000001</v>
      </c>
      <c r="D18" s="19">
        <v>20.154659899999999</v>
      </c>
      <c r="E18" s="19">
        <v>16.50538925</v>
      </c>
      <c r="F18" s="19">
        <v>27.939128069999999</v>
      </c>
      <c r="G18" s="19">
        <v>15.64058056</v>
      </c>
      <c r="H18" s="19">
        <v>6.3630831699999995</v>
      </c>
      <c r="I18" s="19">
        <v>10.658897700000001</v>
      </c>
      <c r="J18" s="19">
        <v>11.10704932</v>
      </c>
      <c r="K18" s="19">
        <v>14.41388203</v>
      </c>
      <c r="L18" s="19">
        <v>14.470415000000003</v>
      </c>
    </row>
    <row r="19" spans="1:12" x14ac:dyDescent="0.25">
      <c r="A19" s="16"/>
      <c r="B19" s="8"/>
      <c r="C19" s="19"/>
      <c r="D19" s="19"/>
      <c r="E19" s="19"/>
      <c r="F19" s="19"/>
      <c r="G19" s="19"/>
      <c r="H19" s="19"/>
      <c r="I19" s="19"/>
      <c r="J19" s="19"/>
      <c r="K19" s="19"/>
      <c r="L19" s="19"/>
    </row>
    <row r="20" spans="1:12" x14ac:dyDescent="0.25">
      <c r="A20" s="13" t="s">
        <v>82</v>
      </c>
      <c r="B20" s="14"/>
      <c r="C20" s="15">
        <v>8806.3639999999996</v>
      </c>
      <c r="D20" s="15">
        <v>9021.7279999999992</v>
      </c>
      <c r="E20" s="15">
        <v>9375.5661692129979</v>
      </c>
      <c r="F20" s="15">
        <v>9634.0163624300003</v>
      </c>
      <c r="G20" s="15">
        <v>9558.0358162899993</v>
      </c>
      <c r="H20" s="15">
        <v>9182.1769147100003</v>
      </c>
      <c r="I20" s="15">
        <v>9302.82823087</v>
      </c>
      <c r="J20" s="15">
        <v>9973.2520796499994</v>
      </c>
      <c r="K20" s="15">
        <v>10166.21977249</v>
      </c>
      <c r="L20" s="15">
        <v>10254.195578820001</v>
      </c>
    </row>
    <row r="21" spans="1:12" x14ac:dyDescent="0.25">
      <c r="A21" s="20" t="s">
        <v>83</v>
      </c>
      <c r="B21" s="21"/>
      <c r="C21" s="22">
        <v>7728.5429999999997</v>
      </c>
      <c r="D21" s="22">
        <v>7999.9520000000002</v>
      </c>
      <c r="E21" s="22">
        <v>8334.2486320030002</v>
      </c>
      <c r="F21" s="22">
        <v>8590.7693249699987</v>
      </c>
      <c r="G21" s="22">
        <v>8496.5536688799984</v>
      </c>
      <c r="H21" s="22">
        <v>8135.5080963099999</v>
      </c>
      <c r="I21" s="22">
        <v>8029.1697070899991</v>
      </c>
      <c r="J21" s="22">
        <v>8590.21701029</v>
      </c>
      <c r="K21" s="22">
        <v>8772.2657855399993</v>
      </c>
      <c r="L21" s="22">
        <v>8893.7147049099985</v>
      </c>
    </row>
    <row r="22" spans="1:12" x14ac:dyDescent="0.25">
      <c r="A22" s="18" t="s">
        <v>84</v>
      </c>
      <c r="B22" s="8"/>
      <c r="C22" s="19">
        <v>6459.8469999999998</v>
      </c>
      <c r="D22" s="19">
        <v>6769.5640000000003</v>
      </c>
      <c r="E22" s="19">
        <v>7165.1729621830018</v>
      </c>
      <c r="F22" s="19">
        <v>7421.8514611100009</v>
      </c>
      <c r="G22" s="19">
        <v>7395.7388415000005</v>
      </c>
      <c r="H22" s="19">
        <v>7175.9626001999995</v>
      </c>
      <c r="I22" s="19">
        <v>7033.4574072299984</v>
      </c>
      <c r="J22" s="19">
        <v>7527.3543172399995</v>
      </c>
      <c r="K22" s="19">
        <v>7611.6514160200004</v>
      </c>
      <c r="L22" s="19">
        <v>7726.1332813099998</v>
      </c>
    </row>
    <row r="23" spans="1:12" x14ac:dyDescent="0.25">
      <c r="A23" s="18" t="s">
        <v>85</v>
      </c>
      <c r="B23" s="8"/>
      <c r="C23" s="19">
        <v>1268.6949999999999</v>
      </c>
      <c r="D23" s="19">
        <v>1230.3879999999999</v>
      </c>
      <c r="E23" s="19">
        <v>1169.07566982</v>
      </c>
      <c r="F23" s="19">
        <v>1168.9178638599999</v>
      </c>
      <c r="G23" s="19">
        <v>1100.8148273799998</v>
      </c>
      <c r="H23" s="19">
        <v>959.54549611000004</v>
      </c>
      <c r="I23" s="19">
        <v>995.71229986000003</v>
      </c>
      <c r="J23" s="19">
        <v>1062.86269305</v>
      </c>
      <c r="K23" s="19">
        <v>1160.6143695199999</v>
      </c>
      <c r="L23" s="19">
        <v>1167.5814235999999</v>
      </c>
    </row>
    <row r="24" spans="1:12" x14ac:dyDescent="0.25">
      <c r="A24" s="18" t="s">
        <v>86</v>
      </c>
      <c r="B24" s="8"/>
      <c r="C24" s="19">
        <v>856.44200000000001</v>
      </c>
      <c r="D24" s="19">
        <v>784.37099999999998</v>
      </c>
      <c r="E24" s="19">
        <v>792.12416871999994</v>
      </c>
      <c r="F24" s="19">
        <v>778.58198444000016</v>
      </c>
      <c r="G24" s="19">
        <v>784.05455031000008</v>
      </c>
      <c r="H24" s="19">
        <v>754.15913305000004</v>
      </c>
      <c r="I24" s="19">
        <v>976.05634537999993</v>
      </c>
      <c r="J24" s="19">
        <v>1075.36594034</v>
      </c>
      <c r="K24" s="19">
        <v>1069.90706439</v>
      </c>
      <c r="L24" s="19">
        <v>1024.0808912699999</v>
      </c>
    </row>
    <row r="25" spans="1:12" x14ac:dyDescent="0.25">
      <c r="A25" s="18" t="s">
        <v>87</v>
      </c>
      <c r="B25" s="8"/>
      <c r="C25" s="35" t="s">
        <v>113</v>
      </c>
      <c r="D25" s="35" t="s">
        <v>113</v>
      </c>
      <c r="E25" s="35" t="s">
        <v>113</v>
      </c>
      <c r="F25" s="35" t="s">
        <v>113</v>
      </c>
      <c r="G25" s="35" t="s">
        <v>113</v>
      </c>
      <c r="H25" s="35" t="s">
        <v>113</v>
      </c>
      <c r="I25" s="35" t="s">
        <v>113</v>
      </c>
      <c r="J25" s="35" t="s">
        <v>113</v>
      </c>
      <c r="K25" s="35" t="s">
        <v>113</v>
      </c>
      <c r="L25" s="35" t="s">
        <v>113</v>
      </c>
    </row>
    <row r="26" spans="1:12" x14ac:dyDescent="0.25">
      <c r="A26" s="18" t="s">
        <v>88</v>
      </c>
      <c r="B26" s="8"/>
      <c r="C26" s="19">
        <v>26.201000000000001</v>
      </c>
      <c r="D26" s="19">
        <v>24.904</v>
      </c>
      <c r="E26" s="19">
        <v>26.157635979999995</v>
      </c>
      <c r="F26" s="19">
        <v>25.17134626</v>
      </c>
      <c r="G26" s="19">
        <v>26.289141879999995</v>
      </c>
      <c r="H26" s="19">
        <v>25.969727940000002</v>
      </c>
      <c r="I26" s="19">
        <v>26.587150059999995</v>
      </c>
      <c r="J26" s="19">
        <v>25.92304511</v>
      </c>
      <c r="K26" s="19">
        <v>25.90272319</v>
      </c>
      <c r="L26" s="19">
        <v>25.152191059999996</v>
      </c>
    </row>
    <row r="27" spans="1:12" x14ac:dyDescent="0.25">
      <c r="A27" s="18" t="s">
        <v>89</v>
      </c>
      <c r="B27" s="8"/>
      <c r="C27" s="19">
        <v>195.179</v>
      </c>
      <c r="D27" s="19">
        <v>212.501</v>
      </c>
      <c r="E27" s="19">
        <v>223.03573250999995</v>
      </c>
      <c r="F27" s="19">
        <v>239.49370676000007</v>
      </c>
      <c r="G27" s="19">
        <v>251.13845521999997</v>
      </c>
      <c r="H27" s="19">
        <v>266.53995741</v>
      </c>
      <c r="I27" s="19">
        <v>271.01502834000001</v>
      </c>
      <c r="J27" s="19">
        <v>281.74608391000004</v>
      </c>
      <c r="K27" s="19">
        <v>298.14419937000002</v>
      </c>
      <c r="L27" s="19">
        <v>311.24779157999996</v>
      </c>
    </row>
    <row r="28" spans="1:12" x14ac:dyDescent="0.25">
      <c r="A28" s="16"/>
      <c r="B28" s="8"/>
      <c r="C28" s="19"/>
      <c r="D28" s="19"/>
      <c r="E28" s="19"/>
      <c r="F28" s="19"/>
      <c r="G28" s="19"/>
      <c r="H28" s="19"/>
      <c r="I28" s="19"/>
      <c r="J28" s="19"/>
      <c r="K28" s="19"/>
      <c r="L28" s="19"/>
    </row>
    <row r="29" spans="1:12" x14ac:dyDescent="0.25">
      <c r="A29" s="13" t="s">
        <v>90</v>
      </c>
      <c r="B29" s="14"/>
      <c r="C29" s="15">
        <v>9891.3317277200003</v>
      </c>
      <c r="D29" s="15">
        <v>10982.06219212</v>
      </c>
      <c r="E29" s="15">
        <v>11905.910028615001</v>
      </c>
      <c r="F29" s="15">
        <v>12590.970979825999</v>
      </c>
      <c r="G29" s="15">
        <v>13314.08868096</v>
      </c>
      <c r="H29" s="15">
        <v>12079.862182110001</v>
      </c>
      <c r="I29" s="15">
        <v>11805.241376360002</v>
      </c>
      <c r="J29" s="15">
        <v>12428.250337279998</v>
      </c>
      <c r="K29" s="15">
        <v>12865.850488959999</v>
      </c>
      <c r="L29" s="15">
        <v>13237.502391999999</v>
      </c>
    </row>
    <row r="30" spans="1:12" x14ac:dyDescent="0.25">
      <c r="A30" s="20" t="s">
        <v>91</v>
      </c>
      <c r="B30" s="21"/>
      <c r="C30" s="22">
        <v>7733.8040000000001</v>
      </c>
      <c r="D30" s="22">
        <v>8746.7919999999995</v>
      </c>
      <c r="E30" s="22">
        <v>9524.1385479259989</v>
      </c>
      <c r="F30" s="22">
        <v>10261.618339226001</v>
      </c>
      <c r="G30" s="22">
        <v>10907.74059868</v>
      </c>
      <c r="H30" s="22">
        <v>10198.645869800001</v>
      </c>
      <c r="I30" s="22">
        <v>9968.7336262900008</v>
      </c>
      <c r="J30" s="22">
        <v>10435.705721919998</v>
      </c>
      <c r="K30" s="22">
        <v>10800.52739684</v>
      </c>
      <c r="L30" s="22">
        <v>11371.244609379999</v>
      </c>
    </row>
    <row r="31" spans="1:12" x14ac:dyDescent="0.25">
      <c r="A31" s="18" t="s">
        <v>92</v>
      </c>
      <c r="B31" s="8"/>
      <c r="C31" s="19">
        <v>6124.4790000000003</v>
      </c>
      <c r="D31" s="19">
        <v>6737.6360000000004</v>
      </c>
      <c r="E31" s="19">
        <v>7094.3528202859998</v>
      </c>
      <c r="F31" s="19">
        <v>7528.6905179799987</v>
      </c>
      <c r="G31" s="19">
        <v>7810.9382425600015</v>
      </c>
      <c r="H31" s="19">
        <v>7798.5870980100008</v>
      </c>
      <c r="I31" s="19">
        <v>7851.7112468699988</v>
      </c>
      <c r="J31" s="19">
        <v>8013.4549097199997</v>
      </c>
      <c r="K31" s="19">
        <v>8296.3282122500004</v>
      </c>
      <c r="L31" s="19">
        <v>8522.9036079399993</v>
      </c>
    </row>
    <row r="32" spans="1:12" x14ac:dyDescent="0.25">
      <c r="A32" s="18" t="s">
        <v>93</v>
      </c>
      <c r="B32" s="8"/>
      <c r="C32" s="19">
        <v>928.40940139999998</v>
      </c>
      <c r="D32" s="19">
        <v>1092.5603243</v>
      </c>
      <c r="E32" s="19">
        <v>1337.0607867400004</v>
      </c>
      <c r="F32" s="19">
        <v>1484.7831784729997</v>
      </c>
      <c r="G32" s="19">
        <v>1695.9385846500002</v>
      </c>
      <c r="H32" s="19">
        <v>1392.1469858300002</v>
      </c>
      <c r="I32" s="19">
        <v>1185.9579794600002</v>
      </c>
      <c r="J32" s="19">
        <v>1380.5340927699999</v>
      </c>
      <c r="K32" s="19">
        <v>1381.9242497600001</v>
      </c>
      <c r="L32" s="19">
        <v>1493.6145005799997</v>
      </c>
    </row>
    <row r="33" spans="1:13" x14ac:dyDescent="0.25">
      <c r="A33" s="18" t="s">
        <v>94</v>
      </c>
      <c r="B33" s="8"/>
      <c r="C33" s="19">
        <v>680.91532632000008</v>
      </c>
      <c r="D33" s="19">
        <v>916.59586782000008</v>
      </c>
      <c r="E33" s="19">
        <v>1092.7249409000001</v>
      </c>
      <c r="F33" s="19">
        <v>1248.1446427729998</v>
      </c>
      <c r="G33" s="19">
        <v>1400.8637714700001</v>
      </c>
      <c r="H33" s="19">
        <v>1007.9117859599999</v>
      </c>
      <c r="I33" s="19">
        <v>931.06439996000006</v>
      </c>
      <c r="J33" s="19">
        <v>1041.71671943</v>
      </c>
      <c r="K33" s="19">
        <v>1122.2749348299999</v>
      </c>
      <c r="L33" s="19">
        <v>1354.72650086</v>
      </c>
    </row>
    <row r="34" spans="1:13" x14ac:dyDescent="0.25">
      <c r="A34" s="18" t="s">
        <v>95</v>
      </c>
      <c r="B34" s="8"/>
      <c r="C34" s="19">
        <v>400.59</v>
      </c>
      <c r="D34" s="19">
        <v>472.53899999999999</v>
      </c>
      <c r="E34" s="19">
        <v>552.45031314999994</v>
      </c>
      <c r="F34" s="19">
        <v>570.99383551000005</v>
      </c>
      <c r="G34" s="19">
        <v>429.54025361000004</v>
      </c>
      <c r="H34" s="19">
        <v>294.46446983999999</v>
      </c>
      <c r="I34" s="19">
        <v>296.03317700000002</v>
      </c>
      <c r="J34" s="19">
        <v>279.15089147000003</v>
      </c>
      <c r="K34" s="19">
        <v>292.15239932999998</v>
      </c>
      <c r="L34" s="19">
        <v>338.74488817000002</v>
      </c>
    </row>
    <row r="35" spans="1:13" x14ac:dyDescent="0.25">
      <c r="A35" s="18" t="s">
        <v>96</v>
      </c>
      <c r="B35" s="8"/>
      <c r="C35" s="19">
        <v>747.625</v>
      </c>
      <c r="D35" s="19">
        <v>716.14800000000002</v>
      </c>
      <c r="E35" s="19">
        <v>745.24482490999992</v>
      </c>
      <c r="F35" s="19">
        <v>756.55342876999998</v>
      </c>
      <c r="G35" s="19">
        <v>828.62848379999991</v>
      </c>
      <c r="H35" s="19">
        <v>772.16475710000009</v>
      </c>
      <c r="I35" s="19">
        <v>753.77813978999995</v>
      </c>
      <c r="J35" s="19">
        <v>805.21423577000007</v>
      </c>
      <c r="K35" s="19">
        <v>827.68223441999999</v>
      </c>
      <c r="L35" s="19">
        <v>845.2582645</v>
      </c>
    </row>
    <row r="36" spans="1:13" x14ac:dyDescent="0.25">
      <c r="A36" s="18" t="s">
        <v>97</v>
      </c>
      <c r="B36" s="8"/>
      <c r="C36" s="35" t="s">
        <v>113</v>
      </c>
      <c r="D36" s="35" t="s">
        <v>113</v>
      </c>
      <c r="E36" s="35" t="s">
        <v>113</v>
      </c>
      <c r="F36" s="35" t="s">
        <v>113</v>
      </c>
      <c r="G36" s="35" t="s">
        <v>113</v>
      </c>
      <c r="H36" s="35" t="s">
        <v>113</v>
      </c>
      <c r="I36" s="35" t="s">
        <v>113</v>
      </c>
      <c r="J36" s="35">
        <v>68.662830889999995</v>
      </c>
      <c r="K36" s="35">
        <v>95.029103830000011</v>
      </c>
      <c r="L36" s="35">
        <v>88.679402139999993</v>
      </c>
    </row>
    <row r="37" spans="1:13" x14ac:dyDescent="0.25">
      <c r="A37" s="18" t="s">
        <v>98</v>
      </c>
      <c r="B37" s="8"/>
      <c r="C37" s="19">
        <v>1009.313</v>
      </c>
      <c r="D37" s="19">
        <v>1046.5830000000001</v>
      </c>
      <c r="E37" s="19">
        <v>1084.0763426289998</v>
      </c>
      <c r="F37" s="19">
        <v>1001.8053763199998</v>
      </c>
      <c r="G37" s="19">
        <v>1148.17934487</v>
      </c>
      <c r="H37" s="19">
        <v>814.58708537000007</v>
      </c>
      <c r="I37" s="19">
        <v>786.69643327999995</v>
      </c>
      <c r="J37" s="19">
        <v>839.51665722999996</v>
      </c>
      <c r="K37" s="19">
        <v>850.45935454000016</v>
      </c>
      <c r="L37" s="19">
        <v>593.57522780999989</v>
      </c>
    </row>
    <row r="38" spans="1:13" x14ac:dyDescent="0.25">
      <c r="A38" s="16"/>
      <c r="B38" s="8"/>
      <c r="C38" s="19"/>
      <c r="D38" s="19"/>
      <c r="E38" s="19"/>
      <c r="F38" s="19"/>
      <c r="G38" s="19"/>
      <c r="H38" s="19"/>
      <c r="I38" s="19"/>
      <c r="J38" s="19"/>
      <c r="K38" s="19"/>
      <c r="L38" s="19"/>
    </row>
    <row r="39" spans="1:13" x14ac:dyDescent="0.25">
      <c r="A39" s="13" t="s">
        <v>99</v>
      </c>
      <c r="B39" s="14"/>
      <c r="C39" s="15">
        <v>781.96199999999999</v>
      </c>
      <c r="D39" s="15">
        <v>596.01900000000001</v>
      </c>
      <c r="E39" s="15">
        <v>484.15647981000001</v>
      </c>
      <c r="F39" s="15">
        <v>765.32118557999991</v>
      </c>
      <c r="G39" s="15">
        <v>634.87837472000001</v>
      </c>
      <c r="H39" s="15">
        <v>235.24295483999995</v>
      </c>
      <c r="I39" s="15">
        <v>2738.2323469300004</v>
      </c>
      <c r="J39" s="15">
        <v>1036.5959996500001</v>
      </c>
      <c r="K39" s="15">
        <v>529.47120730000006</v>
      </c>
      <c r="L39" s="15">
        <v>579.78320797000003</v>
      </c>
    </row>
    <row r="40" spans="1:13" x14ac:dyDescent="0.25">
      <c r="A40" s="18"/>
      <c r="B40" s="8"/>
      <c r="C40" s="23"/>
      <c r="D40" s="23"/>
      <c r="E40" s="23"/>
      <c r="F40" s="23"/>
      <c r="G40" s="23"/>
      <c r="H40" s="23"/>
      <c r="I40" s="23"/>
      <c r="J40" s="23"/>
      <c r="K40" s="23"/>
      <c r="L40" s="23"/>
    </row>
    <row r="41" spans="1:13" x14ac:dyDescent="0.25">
      <c r="A41" s="24"/>
      <c r="B41" s="8"/>
      <c r="C41" s="23"/>
      <c r="D41" s="23"/>
      <c r="E41" s="23"/>
      <c r="F41" s="23"/>
      <c r="G41" s="23"/>
      <c r="H41" s="23"/>
      <c r="I41" s="23"/>
      <c r="J41" s="23"/>
      <c r="K41" s="23"/>
      <c r="L41" s="23"/>
    </row>
    <row r="42" spans="1:13" x14ac:dyDescent="0.25">
      <c r="A42" s="18"/>
      <c r="B42" s="8"/>
      <c r="C42" s="23"/>
      <c r="D42" s="23"/>
      <c r="E42" s="23"/>
      <c r="F42" s="23"/>
      <c r="G42" s="23"/>
      <c r="H42" s="23"/>
      <c r="I42" s="23"/>
      <c r="J42" s="23"/>
      <c r="K42" s="23"/>
      <c r="L42" s="23"/>
    </row>
    <row r="43" spans="1:13" x14ac:dyDescent="0.25">
      <c r="A43" s="25"/>
      <c r="B43" s="8"/>
      <c r="C43" s="23"/>
      <c r="D43" s="23"/>
      <c r="E43" s="23"/>
      <c r="F43" s="23"/>
      <c r="G43" s="23"/>
      <c r="H43" s="23"/>
      <c r="I43" s="23"/>
      <c r="J43" s="23"/>
      <c r="K43" s="23"/>
      <c r="L43" s="23"/>
    </row>
    <row r="44" spans="1:13" x14ac:dyDescent="0.25">
      <c r="A44" s="18"/>
      <c r="B44" s="8"/>
      <c r="C44" s="23"/>
      <c r="D44" s="23"/>
      <c r="E44" s="23"/>
      <c r="F44" s="23"/>
      <c r="G44" s="23"/>
      <c r="H44" s="23"/>
      <c r="I44" s="23"/>
      <c r="J44" s="23"/>
      <c r="K44" s="23"/>
      <c r="L44" s="23"/>
    </row>
    <row r="45" spans="1:13" x14ac:dyDescent="0.25">
      <c r="A45" s="18"/>
      <c r="B45" s="8"/>
      <c r="C45" s="23"/>
      <c r="D45" s="23"/>
      <c r="E45" s="23"/>
      <c r="F45" s="23"/>
      <c r="G45" s="23"/>
      <c r="H45" s="23"/>
      <c r="I45" s="23"/>
      <c r="J45" s="23"/>
      <c r="K45" s="23"/>
      <c r="L45" s="23"/>
    </row>
    <row r="46" spans="1:13" x14ac:dyDescent="0.25">
      <c r="A46" s="18"/>
      <c r="B46" s="8"/>
      <c r="C46" s="23"/>
      <c r="D46" s="23"/>
      <c r="E46" s="23"/>
      <c r="F46" s="23"/>
      <c r="G46" s="23"/>
      <c r="H46" s="23"/>
      <c r="I46" s="23"/>
      <c r="J46" s="23"/>
      <c r="K46" s="23"/>
      <c r="L46" s="23"/>
    </row>
    <row r="47" spans="1:13" x14ac:dyDescent="0.25">
      <c r="A47" s="26"/>
      <c r="B47" s="8"/>
      <c r="C47" s="23"/>
      <c r="D47" s="23"/>
      <c r="E47" s="23"/>
      <c r="F47" s="23"/>
      <c r="G47" s="23"/>
      <c r="H47" s="23"/>
      <c r="I47" s="23"/>
      <c r="J47" s="23"/>
      <c r="K47" s="23"/>
      <c r="L47" s="23"/>
    </row>
    <row r="48" spans="1:13" x14ac:dyDescent="0.25">
      <c r="M48" s="5"/>
    </row>
  </sheetData>
  <mergeCells count="2">
    <mergeCell ref="A1:L1"/>
    <mergeCell ref="A3:L3"/>
  </mergeCells>
  <pageMargins left="0.45" right="0.45" top="0.5" bottom="0.5" header="0.3" footer="0.3"/>
  <pageSetup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5E451-4AE0-48C6-A64C-2EC651C7541D}">
  <sheetPr>
    <pageSetUpPr fitToPage="1"/>
  </sheetPr>
  <dimension ref="A1:N48"/>
  <sheetViews>
    <sheetView zoomScaleNormal="100" workbookViewId="0">
      <selection sqref="A1:L1"/>
    </sheetView>
  </sheetViews>
  <sheetFormatPr defaultRowHeight="15.75" x14ac:dyDescent="0.25"/>
  <cols>
    <col min="1" max="1" width="24.125" customWidth="1"/>
    <col min="2" max="2" width="2.125" customWidth="1"/>
    <col min="3" max="12" width="11.375" customWidth="1"/>
  </cols>
  <sheetData>
    <row r="1" spans="1:14" s="1" customFormat="1" ht="26.25" x14ac:dyDescent="0.4">
      <c r="A1" s="367" t="s">
        <v>58</v>
      </c>
      <c r="B1" s="367"/>
      <c r="C1" s="367"/>
      <c r="D1" s="367"/>
      <c r="E1" s="367"/>
      <c r="F1" s="367"/>
      <c r="G1" s="367"/>
      <c r="H1" s="367"/>
      <c r="I1" s="367"/>
      <c r="J1" s="367"/>
      <c r="K1" s="367"/>
      <c r="L1" s="367"/>
    </row>
    <row r="2" spans="1:14" ht="4.5" customHeight="1" x14ac:dyDescent="0.25">
      <c r="A2" s="2"/>
      <c r="B2" s="2"/>
      <c r="C2" s="2"/>
      <c r="D2" s="2"/>
      <c r="E2" s="2"/>
      <c r="F2" s="2"/>
      <c r="G2" s="2"/>
      <c r="H2" s="2"/>
      <c r="I2" s="2"/>
      <c r="J2" s="2"/>
      <c r="K2" s="2"/>
      <c r="L2" s="2"/>
    </row>
    <row r="3" spans="1:14" ht="18.75" customHeight="1" x14ac:dyDescent="0.3">
      <c r="A3" s="368" t="s">
        <v>114</v>
      </c>
      <c r="B3" s="368"/>
      <c r="C3" s="368"/>
      <c r="D3" s="368"/>
      <c r="E3" s="368"/>
      <c r="F3" s="368"/>
      <c r="G3" s="368"/>
      <c r="H3" s="368"/>
      <c r="I3" s="368"/>
      <c r="J3" s="368"/>
      <c r="K3" s="368"/>
      <c r="L3" s="368"/>
    </row>
    <row r="5" spans="1:14" x14ac:dyDescent="0.25">
      <c r="A5" s="7"/>
      <c r="B5" s="8"/>
      <c r="C5" s="9">
        <v>2014</v>
      </c>
      <c r="D5" s="9">
        <v>2015</v>
      </c>
      <c r="E5" s="9">
        <v>2016</v>
      </c>
      <c r="F5" s="9">
        <v>2017</v>
      </c>
      <c r="G5" s="9">
        <v>2018</v>
      </c>
      <c r="H5" s="9">
        <v>2019</v>
      </c>
      <c r="I5" s="9">
        <v>2020</v>
      </c>
      <c r="J5" s="9">
        <v>2021</v>
      </c>
      <c r="K5" s="9">
        <v>2022</v>
      </c>
      <c r="L5" s="9">
        <v>2023</v>
      </c>
    </row>
    <row r="6" spans="1:14" x14ac:dyDescent="0.25">
      <c r="A6" s="7"/>
      <c r="B6" s="8"/>
      <c r="C6" s="11"/>
      <c r="D6" s="11"/>
      <c r="E6" s="11"/>
      <c r="F6" s="11"/>
      <c r="G6" s="11"/>
      <c r="H6" s="11"/>
      <c r="I6" s="11"/>
      <c r="J6" s="11"/>
      <c r="K6" s="11"/>
      <c r="L6" s="11"/>
    </row>
    <row r="7" spans="1:14" ht="15.75" customHeight="1" x14ac:dyDescent="0.25">
      <c r="A7" s="13" t="s">
        <v>72</v>
      </c>
      <c r="B7" s="14"/>
      <c r="C7" s="15">
        <v>28607.151710449998</v>
      </c>
      <c r="D7" s="15">
        <v>30592.50126845</v>
      </c>
      <c r="E7" s="15">
        <v>30901.581470550002</v>
      </c>
      <c r="F7" s="15">
        <v>31668.99968175</v>
      </c>
      <c r="G7" s="15">
        <v>34566.948148230003</v>
      </c>
      <c r="H7" s="15">
        <v>34857.878214689998</v>
      </c>
      <c r="I7" s="15">
        <v>32275.862529610004</v>
      </c>
      <c r="J7" s="15">
        <v>40392.018435100006</v>
      </c>
      <c r="K7" s="15">
        <v>48134.220419440004</v>
      </c>
      <c r="L7" s="15">
        <v>44917.147545759995</v>
      </c>
      <c r="N7" s="29"/>
    </row>
    <row r="8" spans="1:14" x14ac:dyDescent="0.25">
      <c r="A8" s="16"/>
      <c r="B8" s="8"/>
      <c r="C8" s="33"/>
      <c r="D8" s="33"/>
      <c r="E8" s="33"/>
      <c r="F8" s="33"/>
      <c r="G8" s="33"/>
      <c r="H8" s="33"/>
      <c r="I8" s="33"/>
      <c r="J8" s="33"/>
      <c r="K8" s="33"/>
      <c r="L8" s="33"/>
      <c r="N8" s="29"/>
    </row>
    <row r="9" spans="1:14" x14ac:dyDescent="0.25">
      <c r="A9" s="13" t="s">
        <v>73</v>
      </c>
      <c r="B9" s="14"/>
      <c r="C9" s="15">
        <v>28098.06332514</v>
      </c>
      <c r="D9" s="15">
        <v>29492.31880506</v>
      </c>
      <c r="E9" s="15">
        <v>30257.820156739999</v>
      </c>
      <c r="F9" s="15">
        <v>30752.317643760001</v>
      </c>
      <c r="G9" s="15">
        <v>32003.401422949999</v>
      </c>
      <c r="H9" s="15">
        <v>34056.304159580002</v>
      </c>
      <c r="I9" s="15">
        <v>31610.931776030004</v>
      </c>
      <c r="J9" s="15">
        <v>39179.636492960009</v>
      </c>
      <c r="K9" s="15">
        <v>43488.643548669999</v>
      </c>
      <c r="L9" s="15">
        <v>43776.398830169994</v>
      </c>
      <c r="N9" s="29"/>
    </row>
    <row r="10" spans="1:14" x14ac:dyDescent="0.25">
      <c r="A10" s="16"/>
      <c r="B10" s="8"/>
      <c r="C10" s="34"/>
      <c r="D10" s="34"/>
      <c r="E10" s="34"/>
      <c r="F10" s="34"/>
      <c r="G10" s="34"/>
      <c r="H10" s="34"/>
      <c r="I10" s="34"/>
      <c r="J10" s="34"/>
      <c r="K10" s="34"/>
      <c r="L10" s="34"/>
      <c r="N10" s="29"/>
    </row>
    <row r="11" spans="1:14" x14ac:dyDescent="0.25">
      <c r="A11" s="13" t="s">
        <v>74</v>
      </c>
      <c r="B11" s="14"/>
      <c r="C11" s="15">
        <v>4568.603185519999</v>
      </c>
      <c r="D11" s="15">
        <v>4871.03116821</v>
      </c>
      <c r="E11" s="15">
        <v>4982.766115800001</v>
      </c>
      <c r="F11" s="15">
        <v>4780.9780512799998</v>
      </c>
      <c r="G11" s="15">
        <v>4888.7035739899993</v>
      </c>
      <c r="H11" s="15">
        <v>5510.7970402399997</v>
      </c>
      <c r="I11" s="15">
        <v>4839.0078263999994</v>
      </c>
      <c r="J11" s="15">
        <v>6333.4900946799989</v>
      </c>
      <c r="K11" s="15">
        <v>7316.9826067499998</v>
      </c>
      <c r="L11" s="15">
        <v>8254.0119341300015</v>
      </c>
      <c r="N11" s="29"/>
    </row>
    <row r="12" spans="1:14" x14ac:dyDescent="0.25">
      <c r="A12" s="18" t="s">
        <v>75</v>
      </c>
      <c r="B12" s="8"/>
      <c r="C12" s="19">
        <v>0.74280772000000028</v>
      </c>
      <c r="D12" s="19">
        <v>11.18329003</v>
      </c>
      <c r="E12" s="19">
        <v>1.6369007700000002</v>
      </c>
      <c r="F12" s="19">
        <v>2.8140781800000005</v>
      </c>
      <c r="G12" s="19">
        <v>3.7581322799999999</v>
      </c>
      <c r="H12" s="19">
        <v>2.4690588</v>
      </c>
      <c r="I12" s="19">
        <v>3.5802839899999999</v>
      </c>
      <c r="J12" s="19">
        <v>4.7753010999999965</v>
      </c>
      <c r="K12" s="19">
        <v>0.86243151999999856</v>
      </c>
      <c r="L12" s="19">
        <v>-3.4318945200000002</v>
      </c>
      <c r="N12" s="29"/>
    </row>
    <row r="13" spans="1:14" x14ac:dyDescent="0.25">
      <c r="A13" s="18" t="s">
        <v>76</v>
      </c>
      <c r="B13" s="8"/>
      <c r="C13" s="19">
        <v>2501.6350287899995</v>
      </c>
      <c r="D13" s="19">
        <v>2811.4840289200006</v>
      </c>
      <c r="E13" s="19">
        <v>2842.3875736300001</v>
      </c>
      <c r="F13" s="19">
        <v>2751.4733248299999</v>
      </c>
      <c r="G13" s="19">
        <v>2879.0238037199993</v>
      </c>
      <c r="H13" s="19">
        <v>3397.5428628499999</v>
      </c>
      <c r="I13" s="19">
        <v>2826.8806117699992</v>
      </c>
      <c r="J13" s="19">
        <v>4423.7590969700004</v>
      </c>
      <c r="K13" s="19">
        <v>5323.0911757199992</v>
      </c>
      <c r="L13" s="19">
        <v>6142.9268601600006</v>
      </c>
      <c r="N13" s="29"/>
    </row>
    <row r="14" spans="1:14" x14ac:dyDescent="0.25">
      <c r="A14" s="18" t="s">
        <v>77</v>
      </c>
      <c r="B14" s="8"/>
      <c r="C14" s="19">
        <v>1279.2293740800003</v>
      </c>
      <c r="D14" s="19">
        <v>1261.8202208299997</v>
      </c>
      <c r="E14" s="19">
        <v>1304.9065779100001</v>
      </c>
      <c r="F14" s="19">
        <v>1230.5356678300002</v>
      </c>
      <c r="G14" s="19">
        <v>1149.9338072900002</v>
      </c>
      <c r="H14" s="19">
        <v>1250.05171847</v>
      </c>
      <c r="I14" s="19">
        <v>1104.2610321699999</v>
      </c>
      <c r="J14" s="19">
        <v>989.98119455000005</v>
      </c>
      <c r="K14" s="19">
        <v>1022.44305239</v>
      </c>
      <c r="L14" s="19">
        <v>1180.9629418699999</v>
      </c>
      <c r="N14" s="29"/>
    </row>
    <row r="15" spans="1:14" x14ac:dyDescent="0.25">
      <c r="A15" s="18" t="s">
        <v>78</v>
      </c>
      <c r="B15" s="8"/>
      <c r="C15" s="19">
        <v>37.048158209999997</v>
      </c>
      <c r="D15" s="19">
        <v>38.156911860000001</v>
      </c>
      <c r="E15" s="19">
        <v>39.211217009999991</v>
      </c>
      <c r="F15" s="19">
        <v>40.185118519999996</v>
      </c>
      <c r="G15" s="19">
        <v>33.81669119</v>
      </c>
      <c r="H15" s="19">
        <v>36.292603889999995</v>
      </c>
      <c r="I15" s="19">
        <v>37.821654719999998</v>
      </c>
      <c r="J15" s="19">
        <v>40.213933359999999</v>
      </c>
      <c r="K15" s="19">
        <v>39.498391529999999</v>
      </c>
      <c r="L15" s="19">
        <v>45.975940439999995</v>
      </c>
      <c r="N15" s="29"/>
    </row>
    <row r="16" spans="1:14" x14ac:dyDescent="0.25">
      <c r="A16" s="18" t="s">
        <v>79</v>
      </c>
      <c r="B16" s="8"/>
      <c r="C16" s="19">
        <v>432.07322765000004</v>
      </c>
      <c r="D16" s="19">
        <v>454.3072621899999</v>
      </c>
      <c r="E16" s="19">
        <v>464.62645221999998</v>
      </c>
      <c r="F16" s="19">
        <v>433.42583944</v>
      </c>
      <c r="G16" s="19">
        <v>450.85680629000001</v>
      </c>
      <c r="H16" s="19">
        <v>444.30257175000003</v>
      </c>
      <c r="I16" s="19">
        <v>473.57867167999996</v>
      </c>
      <c r="J16" s="19">
        <v>451.78367196999994</v>
      </c>
      <c r="K16" s="19">
        <v>482.28402426999997</v>
      </c>
      <c r="L16" s="19">
        <v>521.76146096000025</v>
      </c>
      <c r="N16" s="29"/>
    </row>
    <row r="17" spans="1:14" x14ac:dyDescent="0.25">
      <c r="A17" s="18" t="s">
        <v>80</v>
      </c>
      <c r="B17" s="8"/>
      <c r="C17" s="19">
        <v>307.19436444999997</v>
      </c>
      <c r="D17" s="19">
        <v>281.00164754000002</v>
      </c>
      <c r="E17" s="19">
        <v>313.95190242999996</v>
      </c>
      <c r="F17" s="19">
        <v>302.20291270999991</v>
      </c>
      <c r="G17" s="19">
        <v>339.53423673999998</v>
      </c>
      <c r="H17" s="19">
        <v>352.16219222999996</v>
      </c>
      <c r="I17" s="19">
        <v>369.78370434999994</v>
      </c>
      <c r="J17" s="19">
        <v>399.93523136000005</v>
      </c>
      <c r="K17" s="19">
        <v>415.74328657000001</v>
      </c>
      <c r="L17" s="19">
        <v>331.44050635999997</v>
      </c>
      <c r="N17" s="29"/>
    </row>
    <row r="18" spans="1:14" x14ac:dyDescent="0.25">
      <c r="A18" s="18" t="s">
        <v>81</v>
      </c>
      <c r="B18" s="8"/>
      <c r="C18" s="19">
        <v>10.680224620000001</v>
      </c>
      <c r="D18" s="19">
        <v>13.077806839999999</v>
      </c>
      <c r="E18" s="19">
        <v>16.045491829999996</v>
      </c>
      <c r="F18" s="19">
        <v>20.341109769999999</v>
      </c>
      <c r="G18" s="19">
        <v>31.780096479999997</v>
      </c>
      <c r="H18" s="19">
        <v>27.976032250000003</v>
      </c>
      <c r="I18" s="19">
        <v>23.101867719999998</v>
      </c>
      <c r="J18" s="19">
        <v>23.04166537</v>
      </c>
      <c r="K18" s="19">
        <v>33.060244750000003</v>
      </c>
      <c r="L18" s="19">
        <v>34.376118859999998</v>
      </c>
      <c r="N18" s="29"/>
    </row>
    <row r="19" spans="1:14" x14ac:dyDescent="0.25">
      <c r="A19" s="16"/>
      <c r="B19" s="8"/>
      <c r="C19" s="19"/>
      <c r="D19" s="19"/>
      <c r="E19" s="19"/>
      <c r="F19" s="19"/>
      <c r="G19" s="19"/>
      <c r="H19" s="19"/>
      <c r="I19" s="19"/>
      <c r="J19" s="19"/>
      <c r="K19" s="19"/>
      <c r="L19" s="19"/>
      <c r="N19" s="29"/>
    </row>
    <row r="20" spans="1:14" x14ac:dyDescent="0.25">
      <c r="A20" s="13" t="s">
        <v>82</v>
      </c>
      <c r="B20" s="14"/>
      <c r="C20" s="15">
        <v>10452.536512740002</v>
      </c>
      <c r="D20" s="15">
        <v>10779.198908419998</v>
      </c>
      <c r="E20" s="15">
        <v>11079.703099679999</v>
      </c>
      <c r="F20" s="15">
        <v>11736.198583949999</v>
      </c>
      <c r="G20" s="15">
        <v>12094.353828649999</v>
      </c>
      <c r="H20" s="15">
        <v>12753.752453139998</v>
      </c>
      <c r="I20" s="15">
        <v>12258.297614040002</v>
      </c>
      <c r="J20" s="15">
        <v>14373.099438459998</v>
      </c>
      <c r="K20" s="15">
        <v>15391.4743008</v>
      </c>
      <c r="L20" s="15">
        <v>15423.032007329997</v>
      </c>
      <c r="N20" s="29"/>
    </row>
    <row r="21" spans="1:14" x14ac:dyDescent="0.25">
      <c r="A21" s="20" t="s">
        <v>83</v>
      </c>
      <c r="B21" s="21"/>
      <c r="C21" s="22">
        <v>9129.62142881</v>
      </c>
      <c r="D21" s="22">
        <v>9493.1069738999977</v>
      </c>
      <c r="E21" s="22">
        <v>9795.1889996699992</v>
      </c>
      <c r="F21" s="22">
        <v>10004.45927041</v>
      </c>
      <c r="G21" s="22">
        <v>10381.35966736</v>
      </c>
      <c r="H21" s="22">
        <v>11099.647971389999</v>
      </c>
      <c r="I21" s="22">
        <v>10817.807636449999</v>
      </c>
      <c r="J21" s="22">
        <v>12834.895462229999</v>
      </c>
      <c r="K21" s="22">
        <v>13914.254528399999</v>
      </c>
      <c r="L21" s="22">
        <v>14024.4164642</v>
      </c>
      <c r="N21" s="29"/>
    </row>
    <row r="22" spans="1:14" x14ac:dyDescent="0.25">
      <c r="A22" s="18" t="s">
        <v>84</v>
      </c>
      <c r="B22" s="8"/>
      <c r="C22" s="19">
        <v>7892.0413120200001</v>
      </c>
      <c r="D22" s="19">
        <v>8166.8905360499994</v>
      </c>
      <c r="E22" s="19">
        <v>8447.9510331600013</v>
      </c>
      <c r="F22" s="19">
        <v>8637.6814624899998</v>
      </c>
      <c r="G22" s="19">
        <v>8988.6603023800017</v>
      </c>
      <c r="H22" s="19">
        <v>9616.0401706199991</v>
      </c>
      <c r="I22" s="19">
        <v>9452.8484446699986</v>
      </c>
      <c r="J22" s="19">
        <v>10987.199058179998</v>
      </c>
      <c r="K22" s="19">
        <v>12076.320215659998</v>
      </c>
      <c r="L22" s="19">
        <v>12640.443281130001</v>
      </c>
      <c r="N22" s="29"/>
    </row>
    <row r="23" spans="1:14" x14ac:dyDescent="0.25">
      <c r="A23" s="18" t="s">
        <v>85</v>
      </c>
      <c r="B23" s="8"/>
      <c r="C23" s="19">
        <v>1237.5801167900001</v>
      </c>
      <c r="D23" s="19">
        <v>1326.2164378499999</v>
      </c>
      <c r="E23" s="19">
        <v>1347.23796651</v>
      </c>
      <c r="F23" s="19">
        <v>1366.7778079199998</v>
      </c>
      <c r="G23" s="19">
        <v>1392.6993649799999</v>
      </c>
      <c r="H23" s="19">
        <v>1483.60780077</v>
      </c>
      <c r="I23" s="19">
        <v>1364.9591917800001</v>
      </c>
      <c r="J23" s="19">
        <v>1847.69640405</v>
      </c>
      <c r="K23" s="19">
        <v>1837.93431274</v>
      </c>
      <c r="L23" s="19">
        <v>1383.9731830700002</v>
      </c>
      <c r="N23" s="29"/>
    </row>
    <row r="24" spans="1:14" x14ac:dyDescent="0.25">
      <c r="A24" s="18" t="s">
        <v>86</v>
      </c>
      <c r="B24" s="8"/>
      <c r="C24" s="19">
        <v>976.90757543000018</v>
      </c>
      <c r="D24" s="19">
        <v>927.20542411999998</v>
      </c>
      <c r="E24" s="19">
        <v>911.51205987000003</v>
      </c>
      <c r="F24" s="19">
        <v>1261.5723366499999</v>
      </c>
      <c r="G24" s="19">
        <v>1198.2515895700001</v>
      </c>
      <c r="H24" s="19">
        <v>1118.7641234800001</v>
      </c>
      <c r="I24" s="19">
        <v>924.34136036000007</v>
      </c>
      <c r="J24" s="19">
        <v>964.20054816000004</v>
      </c>
      <c r="K24" s="19">
        <v>874.06512375000011</v>
      </c>
      <c r="L24" s="19">
        <v>772.86571190000006</v>
      </c>
      <c r="N24" s="29"/>
    </row>
    <row r="25" spans="1:14" x14ac:dyDescent="0.25">
      <c r="A25" s="18" t="s">
        <v>87</v>
      </c>
      <c r="B25" s="8"/>
      <c r="C25" s="35" t="s">
        <v>113</v>
      </c>
      <c r="D25" s="35" t="s">
        <v>113</v>
      </c>
      <c r="E25" s="35" t="s">
        <v>113</v>
      </c>
      <c r="F25" s="35">
        <v>83.914865040000009</v>
      </c>
      <c r="G25" s="35">
        <v>119.11974964999999</v>
      </c>
      <c r="H25" s="35">
        <v>129.93018587</v>
      </c>
      <c r="I25" s="35">
        <v>127.27415725</v>
      </c>
      <c r="J25" s="35">
        <v>134.89315267000001</v>
      </c>
      <c r="K25" s="19">
        <v>149.41672495999998</v>
      </c>
      <c r="L25" s="19">
        <v>152.56780042</v>
      </c>
      <c r="N25" s="29"/>
    </row>
    <row r="26" spans="1:14" x14ac:dyDescent="0.25">
      <c r="A26" s="18" t="s">
        <v>88</v>
      </c>
      <c r="B26" s="8"/>
      <c r="C26" s="19">
        <v>25.09592876</v>
      </c>
      <c r="D26" s="19">
        <v>24.47281581</v>
      </c>
      <c r="E26" s="19">
        <v>24.946268029999995</v>
      </c>
      <c r="F26" s="19">
        <v>24.395794849999998</v>
      </c>
      <c r="G26" s="19">
        <v>24.11530672</v>
      </c>
      <c r="H26" s="19">
        <v>23.534017850000001</v>
      </c>
      <c r="I26" s="19">
        <v>23.166992450000002</v>
      </c>
      <c r="J26" s="19">
        <v>23.27090415</v>
      </c>
      <c r="K26" s="19">
        <v>22.473444499999999</v>
      </c>
      <c r="L26" s="19">
        <v>22.426705779999995</v>
      </c>
      <c r="N26" s="29"/>
    </row>
    <row r="27" spans="1:14" x14ac:dyDescent="0.25">
      <c r="A27" s="18" t="s">
        <v>89</v>
      </c>
      <c r="B27" s="8"/>
      <c r="C27" s="19">
        <v>320.91157974000004</v>
      </c>
      <c r="D27" s="19">
        <v>334.41369459000003</v>
      </c>
      <c r="E27" s="19">
        <v>348.05577210999996</v>
      </c>
      <c r="F27" s="19">
        <v>361.85631699999993</v>
      </c>
      <c r="G27" s="19">
        <v>371.50751534999995</v>
      </c>
      <c r="H27" s="19">
        <v>381.87615455000002</v>
      </c>
      <c r="I27" s="19">
        <v>365.70746753000009</v>
      </c>
      <c r="J27" s="19">
        <v>415.83937125</v>
      </c>
      <c r="K27" s="19">
        <v>431.26447919000009</v>
      </c>
      <c r="L27" s="19">
        <v>450.75532502999994</v>
      </c>
      <c r="N27" s="29"/>
    </row>
    <row r="28" spans="1:14" x14ac:dyDescent="0.25">
      <c r="A28" s="16"/>
      <c r="B28" s="8"/>
      <c r="C28" s="19"/>
      <c r="D28" s="19"/>
      <c r="E28" s="19"/>
      <c r="F28" s="19"/>
      <c r="G28" s="19"/>
      <c r="H28" s="19"/>
      <c r="I28" s="19"/>
      <c r="J28" s="19"/>
      <c r="K28" s="19"/>
      <c r="L28" s="19"/>
      <c r="N28" s="29"/>
    </row>
    <row r="29" spans="1:14" x14ac:dyDescent="0.25">
      <c r="A29" s="13" t="s">
        <v>90</v>
      </c>
      <c r="B29" s="14"/>
      <c r="C29" s="15">
        <v>13076.92362688</v>
      </c>
      <c r="D29" s="15">
        <v>13842.088728430002</v>
      </c>
      <c r="E29" s="15">
        <v>14195.350970419999</v>
      </c>
      <c r="F29" s="15">
        <v>14235.141008529998</v>
      </c>
      <c r="G29" s="15">
        <v>15020.344020310002</v>
      </c>
      <c r="H29" s="15">
        <v>15791.754666200002</v>
      </c>
      <c r="I29" s="15">
        <v>14513.626335590001</v>
      </c>
      <c r="J29" s="15">
        <v>18473.046959820007</v>
      </c>
      <c r="K29" s="15">
        <v>20780.186641120003</v>
      </c>
      <c r="L29" s="15">
        <v>20099.354888709997</v>
      </c>
      <c r="N29" s="29"/>
    </row>
    <row r="30" spans="1:14" x14ac:dyDescent="0.25">
      <c r="A30" s="20" t="s">
        <v>91</v>
      </c>
      <c r="B30" s="21"/>
      <c r="C30" s="22">
        <v>11437.303848420001</v>
      </c>
      <c r="D30" s="22">
        <v>12107.375772880001</v>
      </c>
      <c r="E30" s="22">
        <v>12505.963564059999</v>
      </c>
      <c r="F30" s="22">
        <v>12664.373231920001</v>
      </c>
      <c r="G30" s="22">
        <v>13398.954874200001</v>
      </c>
      <c r="H30" s="22">
        <v>14095.521768830002</v>
      </c>
      <c r="I30" s="22">
        <v>12835.000446980001</v>
      </c>
      <c r="J30" s="22">
        <v>16283.385330340001</v>
      </c>
      <c r="K30" s="22">
        <v>18125.689038930002</v>
      </c>
      <c r="L30" s="22">
        <v>17628.105346829998</v>
      </c>
      <c r="N30" s="29"/>
    </row>
    <row r="31" spans="1:14" x14ac:dyDescent="0.25">
      <c r="A31" s="18" t="s">
        <v>92</v>
      </c>
      <c r="B31" s="8"/>
      <c r="C31" s="19">
        <v>8743.8199172900004</v>
      </c>
      <c r="D31" s="19">
        <v>9071.716856179999</v>
      </c>
      <c r="E31" s="19">
        <v>9390.9765506299991</v>
      </c>
      <c r="F31" s="19">
        <v>9614.4555015999995</v>
      </c>
      <c r="G31" s="19">
        <v>10036.509826119998</v>
      </c>
      <c r="H31" s="19">
        <v>10443.898793390001</v>
      </c>
      <c r="I31" s="19">
        <v>10542.757904520002</v>
      </c>
      <c r="J31" s="19">
        <v>10837.97770487</v>
      </c>
      <c r="K31" s="19">
        <v>12026.246264420002</v>
      </c>
      <c r="L31" s="19">
        <v>12643.794905199999</v>
      </c>
      <c r="N31" s="29"/>
    </row>
    <row r="32" spans="1:14" x14ac:dyDescent="0.25">
      <c r="A32" s="18" t="s">
        <v>93</v>
      </c>
      <c r="B32" s="8"/>
      <c r="C32" s="19">
        <v>1493.34319074</v>
      </c>
      <c r="D32" s="19">
        <v>1641.6953279699999</v>
      </c>
      <c r="E32" s="19">
        <v>1773.1138418700004</v>
      </c>
      <c r="F32" s="19">
        <v>1735.6534345799996</v>
      </c>
      <c r="G32" s="19">
        <v>2019.8918534799996</v>
      </c>
      <c r="H32" s="19">
        <v>1922.3985888499999</v>
      </c>
      <c r="I32" s="19">
        <v>1528.5598033199999</v>
      </c>
      <c r="J32" s="19">
        <v>2559.3316967199999</v>
      </c>
      <c r="K32" s="19">
        <v>2760.4194183700001</v>
      </c>
      <c r="L32" s="19">
        <v>2690.84491798</v>
      </c>
      <c r="N32" s="29"/>
    </row>
    <row r="33" spans="1:14" x14ac:dyDescent="0.25">
      <c r="A33" s="18" t="s">
        <v>94</v>
      </c>
      <c r="B33" s="8"/>
      <c r="C33" s="19">
        <v>1200.14074039</v>
      </c>
      <c r="D33" s="19">
        <v>1393.9635887299999</v>
      </c>
      <c r="E33" s="19">
        <v>1341.8731715599999</v>
      </c>
      <c r="F33" s="19">
        <v>1314.2642957400001</v>
      </c>
      <c r="G33" s="19">
        <v>1342.5531945999999</v>
      </c>
      <c r="H33" s="19">
        <v>1729.22438659</v>
      </c>
      <c r="I33" s="19">
        <v>763.68273913999997</v>
      </c>
      <c r="J33" s="19">
        <v>2886.07592875</v>
      </c>
      <c r="K33" s="19">
        <v>3339.02335614</v>
      </c>
      <c r="L33" s="19">
        <v>2293.4655236499998</v>
      </c>
      <c r="N33" s="29"/>
    </row>
    <row r="34" spans="1:14" x14ac:dyDescent="0.25">
      <c r="A34" s="18" t="s">
        <v>95</v>
      </c>
      <c r="B34" s="8"/>
      <c r="C34" s="19">
        <v>375.40818440000004</v>
      </c>
      <c r="D34" s="19">
        <v>413.77895976000002</v>
      </c>
      <c r="E34" s="19">
        <v>481.71995185000003</v>
      </c>
      <c r="F34" s="19">
        <v>478.00543053000007</v>
      </c>
      <c r="G34" s="19">
        <v>514.4407291</v>
      </c>
      <c r="H34" s="19">
        <v>533.98096751000003</v>
      </c>
      <c r="I34" s="19">
        <v>497.79232430999991</v>
      </c>
      <c r="J34" s="19">
        <v>640.23319997999999</v>
      </c>
      <c r="K34" s="19">
        <v>847.07153079000011</v>
      </c>
      <c r="L34" s="19">
        <v>643.83481498000015</v>
      </c>
      <c r="N34" s="29"/>
    </row>
    <row r="35" spans="1:14" x14ac:dyDescent="0.25">
      <c r="A35" s="18" t="s">
        <v>96</v>
      </c>
      <c r="B35" s="8"/>
      <c r="C35" s="19">
        <v>877.42307225999991</v>
      </c>
      <c r="D35" s="19">
        <v>1002.25916664</v>
      </c>
      <c r="E35" s="19">
        <v>962.23354399000004</v>
      </c>
      <c r="F35" s="19">
        <v>977.92739647000008</v>
      </c>
      <c r="G35" s="19">
        <v>1019.32327829</v>
      </c>
      <c r="H35" s="19">
        <v>1053.58755722</v>
      </c>
      <c r="I35" s="19">
        <v>1082.0379908200002</v>
      </c>
      <c r="J35" s="19">
        <v>1345.5001779199999</v>
      </c>
      <c r="K35" s="19">
        <v>1550.4285361299999</v>
      </c>
      <c r="L35" s="19">
        <v>1524.3800380299999</v>
      </c>
      <c r="N35" s="29"/>
    </row>
    <row r="36" spans="1:14" x14ac:dyDescent="0.25">
      <c r="A36" s="18" t="s">
        <v>97</v>
      </c>
      <c r="B36" s="8"/>
      <c r="C36" s="35">
        <v>90.45082763000002</v>
      </c>
      <c r="D36" s="35">
        <v>95.921223440000006</v>
      </c>
      <c r="E36" s="19">
        <v>100.20024914</v>
      </c>
      <c r="F36" s="19">
        <v>120.61146272000001</v>
      </c>
      <c r="G36" s="19">
        <v>123.05875766</v>
      </c>
      <c r="H36" s="19">
        <v>131.67287034</v>
      </c>
      <c r="I36" s="19">
        <v>143.02201665000001</v>
      </c>
      <c r="J36" s="19">
        <v>241.83370909000001</v>
      </c>
      <c r="K36" s="19">
        <v>307.85713463000002</v>
      </c>
      <c r="L36" s="19">
        <v>365.07731384999994</v>
      </c>
      <c r="N36" s="29"/>
    </row>
    <row r="37" spans="1:14" x14ac:dyDescent="0.25">
      <c r="A37" s="18" t="s">
        <v>98</v>
      </c>
      <c r="B37" s="8"/>
      <c r="C37" s="19">
        <v>296.33769417000002</v>
      </c>
      <c r="D37" s="19">
        <v>222.75360570999999</v>
      </c>
      <c r="E37" s="19">
        <v>145.23366138</v>
      </c>
      <c r="F37" s="19">
        <v>-5.7765131099999998</v>
      </c>
      <c r="G37" s="19">
        <v>-35.433618939999995</v>
      </c>
      <c r="H37" s="19">
        <v>-23.008497699999999</v>
      </c>
      <c r="I37" s="19">
        <v>-44.226443169999996</v>
      </c>
      <c r="J37" s="19">
        <v>-37.905457509999991</v>
      </c>
      <c r="K37" s="19">
        <v>-50.859599360000011</v>
      </c>
      <c r="L37" s="19">
        <v>-62.042624979999999</v>
      </c>
      <c r="N37" s="29"/>
    </row>
    <row r="38" spans="1:14" x14ac:dyDescent="0.25">
      <c r="A38" s="16"/>
      <c r="B38" s="8"/>
      <c r="C38" s="19"/>
      <c r="D38" s="19"/>
      <c r="E38" s="19"/>
      <c r="F38" s="19"/>
      <c r="G38" s="19"/>
      <c r="H38" s="19"/>
      <c r="I38" s="19"/>
      <c r="J38" s="19"/>
      <c r="K38" s="19"/>
      <c r="L38" s="19"/>
      <c r="N38" s="29"/>
    </row>
    <row r="39" spans="1:14" x14ac:dyDescent="0.25">
      <c r="A39" s="13" t="s">
        <v>99</v>
      </c>
      <c r="B39" s="14"/>
      <c r="C39" s="15">
        <v>509.08838530999992</v>
      </c>
      <c r="D39" s="15">
        <v>1100.1824633900001</v>
      </c>
      <c r="E39" s="15">
        <v>643.76111045000016</v>
      </c>
      <c r="F39" s="15">
        <v>916.68203799000003</v>
      </c>
      <c r="G39" s="15">
        <v>2563.5467252800004</v>
      </c>
      <c r="H39" s="15">
        <v>801.5740551099999</v>
      </c>
      <c r="I39" s="15">
        <v>664.93075357999999</v>
      </c>
      <c r="J39" s="15">
        <v>1212.3819421400001</v>
      </c>
      <c r="K39" s="15">
        <v>4645.5768707699999</v>
      </c>
      <c r="L39" s="15">
        <v>1140.7487155900001</v>
      </c>
      <c r="N39" s="29"/>
    </row>
    <row r="40" spans="1:14" x14ac:dyDescent="0.25">
      <c r="A40" s="18"/>
      <c r="B40" s="8"/>
      <c r="C40" s="23"/>
      <c r="D40" s="23"/>
      <c r="E40" s="23"/>
      <c r="F40" s="23"/>
      <c r="G40" s="23"/>
      <c r="H40" s="23"/>
      <c r="I40" s="23"/>
      <c r="J40" s="23"/>
      <c r="K40" s="23"/>
      <c r="L40" s="23"/>
    </row>
    <row r="41" spans="1:14" x14ac:dyDescent="0.25">
      <c r="A41" s="24"/>
      <c r="B41" s="8"/>
      <c r="C41" s="23"/>
      <c r="D41" s="23"/>
      <c r="E41" s="23"/>
      <c r="F41" s="23"/>
      <c r="G41" s="23"/>
      <c r="H41" s="23"/>
      <c r="I41" s="23"/>
      <c r="J41" s="23"/>
      <c r="K41" s="23"/>
      <c r="L41" s="23"/>
    </row>
    <row r="42" spans="1:14" x14ac:dyDescent="0.25">
      <c r="A42" s="18"/>
      <c r="B42" s="8"/>
      <c r="C42" s="23"/>
      <c r="D42" s="23"/>
      <c r="E42" s="23"/>
      <c r="F42" s="23"/>
      <c r="G42" s="23"/>
      <c r="H42" s="23"/>
      <c r="I42" s="23"/>
      <c r="J42" s="23"/>
      <c r="K42" s="23"/>
      <c r="L42" s="23"/>
    </row>
    <row r="43" spans="1:14" x14ac:dyDescent="0.25">
      <c r="A43" s="25"/>
      <c r="B43" s="8"/>
      <c r="C43" s="23"/>
      <c r="D43" s="23"/>
      <c r="E43" s="23"/>
      <c r="F43" s="23"/>
      <c r="G43" s="23"/>
      <c r="H43" s="23"/>
      <c r="I43" s="23"/>
      <c r="J43" s="23"/>
      <c r="K43" s="23"/>
      <c r="L43" s="23"/>
    </row>
    <row r="44" spans="1:14" x14ac:dyDescent="0.25">
      <c r="A44" s="18"/>
      <c r="B44" s="8"/>
      <c r="C44" s="23"/>
      <c r="D44" s="23"/>
      <c r="E44" s="23"/>
      <c r="F44" s="23"/>
      <c r="G44" s="23"/>
      <c r="H44" s="23"/>
      <c r="I44" s="23"/>
      <c r="J44" s="23"/>
      <c r="K44" s="23"/>
      <c r="L44" s="23"/>
    </row>
    <row r="45" spans="1:14" x14ac:dyDescent="0.25">
      <c r="A45" s="18"/>
      <c r="B45" s="8"/>
      <c r="C45" s="23"/>
      <c r="D45" s="23"/>
      <c r="E45" s="23"/>
      <c r="F45" s="23"/>
      <c r="G45" s="23"/>
      <c r="H45" s="23"/>
      <c r="I45" s="23"/>
      <c r="J45" s="23"/>
      <c r="K45" s="23"/>
      <c r="L45" s="23"/>
    </row>
    <row r="46" spans="1:14" x14ac:dyDescent="0.25">
      <c r="A46" s="18"/>
      <c r="B46" s="8"/>
      <c r="C46" s="8"/>
      <c r="D46" s="8"/>
      <c r="E46" s="8"/>
      <c r="F46" s="8"/>
      <c r="G46" s="8"/>
      <c r="H46" s="8"/>
      <c r="I46" s="8"/>
      <c r="J46" s="8"/>
      <c r="K46" s="8"/>
      <c r="L46" s="8"/>
    </row>
    <row r="47" spans="1:14" x14ac:dyDescent="0.25">
      <c r="A47" s="26"/>
      <c r="C47" s="23"/>
      <c r="D47" s="23"/>
      <c r="E47" s="23"/>
      <c r="F47" s="23"/>
      <c r="G47" s="23"/>
      <c r="H47" s="23"/>
      <c r="I47" s="23"/>
      <c r="J47" s="23"/>
      <c r="K47" s="23"/>
      <c r="L47" s="23"/>
    </row>
    <row r="48" spans="1:14" x14ac:dyDescent="0.25">
      <c r="M48" s="5"/>
    </row>
  </sheetData>
  <mergeCells count="2">
    <mergeCell ref="A1:L1"/>
    <mergeCell ref="A3:L3"/>
  </mergeCells>
  <pageMargins left="0.45" right="0.45" top="0.5" bottom="0.5" header="0.3" footer="0.3"/>
  <pageSetup scale="7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8BEE5-E2E1-4119-8E45-8E406E3EF96B}">
  <sheetPr>
    <pageSetUpPr fitToPage="1"/>
  </sheetPr>
  <dimension ref="A1:K44"/>
  <sheetViews>
    <sheetView zoomScaleNormal="100" workbookViewId="0">
      <selection sqref="A1:H1"/>
    </sheetView>
  </sheetViews>
  <sheetFormatPr defaultRowHeight="15.75" x14ac:dyDescent="0.25"/>
  <cols>
    <col min="1" max="1" width="75.375" customWidth="1"/>
    <col min="2" max="2" width="7.5" customWidth="1"/>
    <col min="3" max="3" width="11.25" bestFit="1" customWidth="1"/>
    <col min="4" max="4" width="6.25" customWidth="1"/>
    <col min="5" max="5" width="14.125" bestFit="1" customWidth="1"/>
    <col min="6" max="6" width="6.25" customWidth="1"/>
    <col min="7" max="7" width="10.5" customWidth="1"/>
    <col min="8" max="8" width="8.75" customWidth="1"/>
    <col min="10" max="10" width="9" style="36"/>
  </cols>
  <sheetData>
    <row r="1" spans="1:11" s="1" customFormat="1" ht="26.25" x14ac:dyDescent="0.4">
      <c r="A1" s="367" t="s">
        <v>58</v>
      </c>
      <c r="B1" s="367"/>
      <c r="C1" s="367"/>
      <c r="D1" s="367"/>
      <c r="E1" s="367"/>
      <c r="F1" s="367"/>
      <c r="G1" s="367"/>
      <c r="H1" s="367"/>
      <c r="J1" s="36"/>
    </row>
    <row r="2" spans="1:11" ht="4.5" customHeight="1" x14ac:dyDescent="0.25">
      <c r="A2" s="2"/>
      <c r="B2" s="2"/>
    </row>
    <row r="3" spans="1:11" ht="18.75" customHeight="1" x14ac:dyDescent="0.3">
      <c r="A3" s="368" t="s">
        <v>115</v>
      </c>
      <c r="B3" s="368"/>
      <c r="C3" s="368"/>
      <c r="D3" s="368"/>
      <c r="E3" s="368"/>
      <c r="F3" s="368"/>
      <c r="G3" s="368"/>
      <c r="H3" s="368"/>
    </row>
    <row r="5" spans="1:11" x14ac:dyDescent="0.25">
      <c r="C5" s="27" t="s">
        <v>116</v>
      </c>
      <c r="D5" s="28" t="s">
        <v>102</v>
      </c>
      <c r="E5" s="28" t="s">
        <v>103</v>
      </c>
      <c r="F5" s="28" t="s">
        <v>117</v>
      </c>
      <c r="G5" s="28" t="s">
        <v>118</v>
      </c>
      <c r="H5" s="28" t="s">
        <v>105</v>
      </c>
      <c r="K5" s="5"/>
    </row>
    <row r="6" spans="1:11" x14ac:dyDescent="0.25">
      <c r="C6" s="37" t="s">
        <v>119</v>
      </c>
      <c r="D6" s="38">
        <v>0.14667993044609717</v>
      </c>
      <c r="E6" s="38">
        <v>0.38576895169484782</v>
      </c>
      <c r="F6" s="38">
        <v>0.33878470861452253</v>
      </c>
      <c r="G6" s="38">
        <v>9.4512015376052097E-2</v>
      </c>
      <c r="H6" s="38">
        <v>3.4254393868480407E-2</v>
      </c>
      <c r="I6" s="39"/>
      <c r="J6" s="40"/>
    </row>
    <row r="7" spans="1:11" ht="15.75" customHeight="1" x14ac:dyDescent="0.25">
      <c r="C7" s="37" t="s">
        <v>120</v>
      </c>
      <c r="D7" s="38">
        <v>0.15256901991059357</v>
      </c>
      <c r="E7" s="38">
        <v>0.37113410759477217</v>
      </c>
      <c r="F7" s="38">
        <v>0.35982384341858814</v>
      </c>
      <c r="G7" s="38">
        <v>9.1954114332160247E-2</v>
      </c>
      <c r="H7" s="38">
        <v>2.4518914743885931E-2</v>
      </c>
      <c r="I7" s="39"/>
      <c r="J7" s="40"/>
    </row>
    <row r="8" spans="1:11" x14ac:dyDescent="0.25">
      <c r="C8" s="37" t="s">
        <v>121</v>
      </c>
      <c r="D8" s="38">
        <v>0.15814230260797066</v>
      </c>
      <c r="E8" s="38">
        <v>0.36263097259145693</v>
      </c>
      <c r="F8" s="38">
        <v>0.36837749981131063</v>
      </c>
      <c r="G8" s="38">
        <v>9.2122874815713462E-2</v>
      </c>
      <c r="H8" s="38">
        <v>1.8726350173548408E-2</v>
      </c>
      <c r="I8" s="39"/>
      <c r="J8" s="40"/>
    </row>
    <row r="9" spans="1:11" x14ac:dyDescent="0.25">
      <c r="C9" s="37" t="s">
        <v>122</v>
      </c>
      <c r="D9" s="38">
        <v>0.16244573009374821</v>
      </c>
      <c r="E9" s="38">
        <v>0.35097447826462252</v>
      </c>
      <c r="F9" s="38">
        <v>0.37383849136956421</v>
      </c>
      <c r="G9" s="38">
        <v>8.4860072577528312E-2</v>
      </c>
      <c r="H9" s="38">
        <v>2.7881227694536676E-2</v>
      </c>
      <c r="I9" s="39"/>
      <c r="J9" s="40"/>
    </row>
    <row r="10" spans="1:11" x14ac:dyDescent="0.25">
      <c r="C10" s="37" t="s">
        <v>123</v>
      </c>
      <c r="D10" s="38">
        <v>0.15830167785118929</v>
      </c>
      <c r="E10" s="38">
        <v>0.34223770479912835</v>
      </c>
      <c r="F10" s="38">
        <v>0.39056561188797811</v>
      </c>
      <c r="G10" s="38">
        <v>8.6162372736007756E-2</v>
      </c>
      <c r="H10" s="38">
        <v>2.2732632725696547E-2</v>
      </c>
      <c r="I10" s="39"/>
      <c r="J10" s="40"/>
      <c r="K10" s="5"/>
    </row>
    <row r="11" spans="1:11" x14ac:dyDescent="0.25">
      <c r="C11" s="37" t="s">
        <v>124</v>
      </c>
      <c r="D11" s="38">
        <v>0.15795357662954077</v>
      </c>
      <c r="E11" s="38">
        <v>0.3596649665388425</v>
      </c>
      <c r="F11" s="38">
        <v>0.3994799555241384</v>
      </c>
      <c r="G11" s="38">
        <v>7.3687057906210038E-2</v>
      </c>
      <c r="H11" s="38">
        <v>9.214443401268228E-3</v>
      </c>
      <c r="I11" s="39"/>
      <c r="J11" s="40"/>
    </row>
    <row r="12" spans="1:11" x14ac:dyDescent="0.25">
      <c r="C12" s="37" t="s">
        <v>125</v>
      </c>
      <c r="D12" s="38">
        <v>0.13750857797902702</v>
      </c>
      <c r="E12" s="38">
        <v>0.3364718590364153</v>
      </c>
      <c r="F12" s="38">
        <v>0.36055683844040382</v>
      </c>
      <c r="G12" s="38">
        <v>6.6424227285023021E-2</v>
      </c>
      <c r="H12" s="38">
        <v>9.9038497259130859E-2</v>
      </c>
      <c r="I12" s="39"/>
      <c r="J12" s="40"/>
    </row>
    <row r="13" spans="1:11" x14ac:dyDescent="0.25">
      <c r="C13" s="37" t="s">
        <v>126</v>
      </c>
      <c r="D13" s="38">
        <v>0.14761925888772656</v>
      </c>
      <c r="E13" s="38">
        <v>0.36270041399510544</v>
      </c>
      <c r="F13" s="38">
        <v>0.37951861192746522</v>
      </c>
      <c r="G13" s="38">
        <v>7.2463500483400251E-2</v>
      </c>
      <c r="H13" s="38">
        <v>3.7698214706302656E-2</v>
      </c>
      <c r="I13" s="39"/>
      <c r="J13" s="40"/>
    </row>
    <row r="14" spans="1:11" x14ac:dyDescent="0.25">
      <c r="C14" s="37" t="s">
        <v>127</v>
      </c>
      <c r="D14" s="38">
        <v>0.14872671496372442</v>
      </c>
      <c r="E14" s="38">
        <v>0.3673032731583597</v>
      </c>
      <c r="F14" s="38">
        <v>0.39022066741374611</v>
      </c>
      <c r="G14" s="38">
        <v>7.4619666782928223E-2</v>
      </c>
      <c r="H14" s="38">
        <v>1.912967768124154E-2</v>
      </c>
      <c r="I14" s="39"/>
      <c r="J14" s="40"/>
    </row>
    <row r="15" spans="1:11" x14ac:dyDescent="0.25">
      <c r="C15" s="37" t="s">
        <v>128</v>
      </c>
      <c r="D15" s="38">
        <v>0.15971911113151058</v>
      </c>
      <c r="E15" s="38">
        <v>0.35795074310567732</v>
      </c>
      <c r="F15" s="38">
        <v>0.39694439477741966</v>
      </c>
      <c r="G15" s="38">
        <v>6.5146832336160254E-2</v>
      </c>
      <c r="H15" s="38">
        <v>2.0238918649232246E-2</v>
      </c>
      <c r="I15" s="39"/>
      <c r="J15" s="40"/>
      <c r="K15" s="5"/>
    </row>
    <row r="16" spans="1:11" x14ac:dyDescent="0.25">
      <c r="C16" s="37" t="s">
        <v>129</v>
      </c>
      <c r="D16" s="38">
        <v>0.15970143521317851</v>
      </c>
      <c r="E16" s="38">
        <v>0.36538193730492091</v>
      </c>
      <c r="F16" s="38">
        <v>0.39980575361656961</v>
      </c>
      <c r="G16" s="38">
        <v>5.7315030697762795E-2</v>
      </c>
      <c r="H16" s="38">
        <v>1.779584316756825E-2</v>
      </c>
      <c r="I16" s="39"/>
      <c r="J16" s="40"/>
    </row>
    <row r="17" spans="1:10" x14ac:dyDescent="0.25">
      <c r="C17" s="37" t="s">
        <v>130</v>
      </c>
      <c r="D17" s="38">
        <v>0.15922304376051419</v>
      </c>
      <c r="E17" s="38">
        <v>0.35234774737221536</v>
      </c>
      <c r="F17" s="38">
        <v>0.39576285922610449</v>
      </c>
      <c r="G17" s="38">
        <v>5.6703861522398896E-2</v>
      </c>
      <c r="H17" s="38">
        <v>3.5962488118767087E-2</v>
      </c>
      <c r="I17" s="39"/>
      <c r="J17" s="40"/>
    </row>
    <row r="18" spans="1:10" x14ac:dyDescent="0.25">
      <c r="C18" s="37" t="s">
        <v>131</v>
      </c>
      <c r="D18" s="41">
        <v>0.16124631513237644</v>
      </c>
      <c r="E18" s="41">
        <v>0.35854809478596816</v>
      </c>
      <c r="F18" s="41">
        <v>0.40470302940572062</v>
      </c>
      <c r="G18" s="41">
        <v>5.4669933883271703E-2</v>
      </c>
      <c r="H18" s="41">
        <v>2.0832626792663175E-2</v>
      </c>
      <c r="I18" s="39"/>
      <c r="J18" s="40"/>
    </row>
    <row r="19" spans="1:10" x14ac:dyDescent="0.25">
      <c r="C19" s="37" t="s">
        <v>132</v>
      </c>
      <c r="D19" s="41">
        <v>0.15096713187423946</v>
      </c>
      <c r="E19" s="41">
        <v>0.37058949451798623</v>
      </c>
      <c r="F19" s="41">
        <v>0.39989811358702754</v>
      </c>
      <c r="G19" s="42">
        <v>4.95995387411996E-2</v>
      </c>
      <c r="H19" s="41">
        <v>2.894572127954706E-2</v>
      </c>
      <c r="I19" s="39"/>
      <c r="J19" s="40"/>
    </row>
    <row r="20" spans="1:10" x14ac:dyDescent="0.25">
      <c r="C20" s="37" t="s">
        <v>133</v>
      </c>
      <c r="D20" s="41">
        <v>0.14142710988040536</v>
      </c>
      <c r="E20" s="41">
        <v>0.34988202536095997</v>
      </c>
      <c r="F20" s="41">
        <v>0.38762331047399951</v>
      </c>
      <c r="G20" s="42">
        <v>4.6905764985591424E-2</v>
      </c>
      <c r="H20" s="41">
        <v>7.4161789299043643E-2</v>
      </c>
      <c r="I20" s="39"/>
      <c r="J20" s="40"/>
    </row>
    <row r="21" spans="1:10" x14ac:dyDescent="0.25">
      <c r="C21" s="37" t="s">
        <v>134</v>
      </c>
      <c r="D21" s="41">
        <v>0.15809330121296969</v>
      </c>
      <c r="E21" s="41">
        <v>0.36587862217515127</v>
      </c>
      <c r="F21" s="41">
        <v>0.40437119213095962</v>
      </c>
      <c r="G21" s="42">
        <v>4.8661392610384553E-2</v>
      </c>
      <c r="H21" s="41">
        <v>2.2995491870534915E-2</v>
      </c>
      <c r="I21" s="39"/>
      <c r="J21" s="40"/>
    </row>
    <row r="22" spans="1:10" x14ac:dyDescent="0.25">
      <c r="C22" s="37" t="s">
        <v>135</v>
      </c>
      <c r="D22" s="41">
        <v>0.14992652239613039</v>
      </c>
      <c r="E22" s="41">
        <v>0.37979767706576989</v>
      </c>
      <c r="F22" s="41">
        <v>0.39766560646381238</v>
      </c>
      <c r="G22" s="41">
        <v>5.2008707345001931E-2</v>
      </c>
      <c r="H22" s="41">
        <v>2.0601486729285388E-2</v>
      </c>
      <c r="I22" s="39"/>
      <c r="J22" s="40"/>
    </row>
    <row r="23" spans="1:10" x14ac:dyDescent="0.25">
      <c r="C23" s="37" t="s">
        <v>136</v>
      </c>
      <c r="D23" s="41">
        <v>0.15680053485953796</v>
      </c>
      <c r="E23" s="41">
        <v>0.35584008908972986</v>
      </c>
      <c r="F23" s="41">
        <v>0.40313373684217779</v>
      </c>
      <c r="G23" s="41">
        <v>5.421025525125097E-2</v>
      </c>
      <c r="H23" s="41">
        <v>3.0015383957303306E-2</v>
      </c>
      <c r="I23" s="39"/>
      <c r="J23" s="40"/>
    </row>
    <row r="24" spans="1:10" x14ac:dyDescent="0.25">
      <c r="C24" s="37" t="s">
        <v>137</v>
      </c>
      <c r="D24" s="41">
        <v>0.15201207255441254</v>
      </c>
      <c r="E24" s="41">
        <v>0.31976157849195858</v>
      </c>
      <c r="F24" s="41">
        <v>0.3765655469431799</v>
      </c>
      <c r="G24" s="41">
        <v>5.51478257891952E-2</v>
      </c>
      <c r="H24" s="41">
        <v>9.6512976221253752E-2</v>
      </c>
      <c r="I24" s="39"/>
      <c r="J24" s="40"/>
    </row>
    <row r="25" spans="1:10" x14ac:dyDescent="0.25">
      <c r="C25" s="37" t="s">
        <v>150</v>
      </c>
      <c r="D25" s="41">
        <v>0.18376082153750095</v>
      </c>
      <c r="E25" s="41">
        <v>0.34336623873137889</v>
      </c>
      <c r="F25" s="41">
        <v>0.39245825503213688</v>
      </c>
      <c r="G25" s="42">
        <v>5.5017953652608483E-2</v>
      </c>
      <c r="H25" s="41">
        <v>2.5396731046374788E-2</v>
      </c>
      <c r="I25" s="39"/>
      <c r="J25" s="40"/>
    </row>
    <row r="26" spans="1:10" x14ac:dyDescent="0.25">
      <c r="C26" s="32"/>
      <c r="G26" s="32"/>
    </row>
    <row r="27" spans="1:10" x14ac:dyDescent="0.25">
      <c r="C27" s="32"/>
      <c r="G27" s="32"/>
    </row>
    <row r="28" spans="1:10" x14ac:dyDescent="0.25">
      <c r="A28" s="242" t="s">
        <v>106</v>
      </c>
      <c r="B28" s="53"/>
      <c r="C28" s="242"/>
      <c r="D28" s="53"/>
      <c r="E28" s="53"/>
      <c r="F28" s="53"/>
      <c r="G28" s="53"/>
      <c r="H28" s="53"/>
    </row>
    <row r="29" spans="1:10" x14ac:dyDescent="0.25">
      <c r="G29" s="32"/>
    </row>
    <row r="30" spans="1:10" x14ac:dyDescent="0.25">
      <c r="A30" t="s">
        <v>107</v>
      </c>
      <c r="C30" s="43"/>
      <c r="G30" s="32"/>
    </row>
    <row r="31" spans="1:10" x14ac:dyDescent="0.25">
      <c r="A31" t="s">
        <v>108</v>
      </c>
      <c r="C31" s="43"/>
    </row>
    <row r="32" spans="1:10" x14ac:dyDescent="0.25">
      <c r="A32" t="s">
        <v>138</v>
      </c>
      <c r="C32" s="43"/>
    </row>
    <row r="33" spans="1:9" x14ac:dyDescent="0.25">
      <c r="A33" t="s">
        <v>139</v>
      </c>
    </row>
    <row r="34" spans="1:9" x14ac:dyDescent="0.25">
      <c r="A34" t="s">
        <v>110</v>
      </c>
      <c r="C34" s="5"/>
    </row>
    <row r="36" spans="1:9" x14ac:dyDescent="0.25">
      <c r="A36" s="370" t="s">
        <v>111</v>
      </c>
      <c r="B36" s="370"/>
      <c r="C36" s="370"/>
      <c r="D36" s="53"/>
      <c r="E36" s="53"/>
      <c r="F36" s="53"/>
      <c r="G36" s="256"/>
      <c r="H36" s="53"/>
    </row>
    <row r="37" spans="1:9" x14ac:dyDescent="0.25">
      <c r="C37" s="32"/>
      <c r="G37" s="32"/>
    </row>
    <row r="38" spans="1:9" ht="15.75" customHeight="1" x14ac:dyDescent="0.25">
      <c r="A38" s="369" t="s">
        <v>140</v>
      </c>
      <c r="B38" s="369"/>
      <c r="C38" s="369"/>
      <c r="D38" s="369"/>
      <c r="E38" s="369"/>
      <c r="F38" s="369"/>
      <c r="G38" s="369"/>
      <c r="H38" s="369"/>
    </row>
    <row r="39" spans="1:9" x14ac:dyDescent="0.25">
      <c r="A39" s="369"/>
      <c r="B39" s="369"/>
      <c r="C39" s="369"/>
      <c r="D39" s="369"/>
      <c r="E39" s="369"/>
      <c r="F39" s="369"/>
      <c r="G39" s="369"/>
      <c r="H39" s="369"/>
    </row>
    <row r="44" spans="1:9" x14ac:dyDescent="0.25">
      <c r="I44" s="5"/>
    </row>
  </sheetData>
  <mergeCells count="4">
    <mergeCell ref="A1:H1"/>
    <mergeCell ref="A3:H3"/>
    <mergeCell ref="A36:C36"/>
    <mergeCell ref="A38:H39"/>
  </mergeCells>
  <pageMargins left="0.45" right="0.45" top="0.5" bottom="0.5" header="0.3" footer="0.3"/>
  <pageSetup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D12BD-CF4C-4CFD-BFAC-0B605BC9560A}">
  <sheetPr>
    <pageSetUpPr fitToPage="1"/>
  </sheetPr>
  <dimension ref="A1:L38"/>
  <sheetViews>
    <sheetView zoomScaleNormal="100" workbookViewId="0">
      <selection sqref="A1:H1"/>
    </sheetView>
  </sheetViews>
  <sheetFormatPr defaultRowHeight="15.75" x14ac:dyDescent="0.25"/>
  <cols>
    <col min="1" max="1" width="76.25" customWidth="1"/>
    <col min="2" max="2" width="7.5" customWidth="1"/>
    <col min="3" max="3" width="11.25" bestFit="1" customWidth="1"/>
    <col min="4" max="8" width="9" customWidth="1"/>
  </cols>
  <sheetData>
    <row r="1" spans="1:12" s="1" customFormat="1" ht="26.25" x14ac:dyDescent="0.4">
      <c r="A1" s="367" t="s">
        <v>141</v>
      </c>
      <c r="B1" s="367"/>
      <c r="C1" s="367"/>
      <c r="D1" s="367"/>
      <c r="E1" s="367"/>
      <c r="F1" s="367"/>
      <c r="G1" s="367"/>
      <c r="H1" s="367"/>
    </row>
    <row r="2" spans="1:12" ht="4.5" customHeight="1" x14ac:dyDescent="0.25">
      <c r="A2" s="2"/>
      <c r="B2" s="2"/>
    </row>
    <row r="3" spans="1:12" ht="18.75" customHeight="1" x14ac:dyDescent="0.3">
      <c r="A3" s="368" t="s">
        <v>142</v>
      </c>
      <c r="B3" s="368"/>
      <c r="C3" s="368"/>
      <c r="D3" s="368"/>
      <c r="E3" s="368"/>
      <c r="F3" s="368"/>
      <c r="G3" s="368"/>
      <c r="H3" s="368"/>
    </row>
    <row r="4" spans="1:12" x14ac:dyDescent="0.25">
      <c r="C4" s="4"/>
      <c r="L4" s="44"/>
    </row>
    <row r="5" spans="1:12" x14ac:dyDescent="0.25">
      <c r="C5" s="248" t="s">
        <v>116</v>
      </c>
      <c r="D5" s="28" t="s">
        <v>102</v>
      </c>
      <c r="E5" s="28" t="s">
        <v>143</v>
      </c>
      <c r="F5" s="28" t="s">
        <v>117</v>
      </c>
      <c r="G5" s="28" t="s">
        <v>104</v>
      </c>
      <c r="H5" s="28" t="s">
        <v>71</v>
      </c>
      <c r="L5" s="44"/>
    </row>
    <row r="6" spans="1:12" x14ac:dyDescent="0.25">
      <c r="C6" t="s">
        <v>119</v>
      </c>
      <c r="D6" s="45">
        <v>424.12900000000002</v>
      </c>
      <c r="E6" s="45">
        <v>105.28100000000001</v>
      </c>
      <c r="F6" s="45">
        <v>410.44</v>
      </c>
      <c r="G6" s="45">
        <v>49.085999999999999</v>
      </c>
      <c r="H6" s="45">
        <v>988.93600000000015</v>
      </c>
      <c r="J6" s="45"/>
      <c r="L6" s="44"/>
    </row>
    <row r="7" spans="1:12" x14ac:dyDescent="0.25">
      <c r="C7" t="s">
        <v>120</v>
      </c>
      <c r="D7" s="45">
        <v>410.37599999999998</v>
      </c>
      <c r="E7" s="45">
        <v>87.897000000000006</v>
      </c>
      <c r="F7" s="45">
        <v>464.22</v>
      </c>
      <c r="G7" s="45">
        <v>29.181000000000001</v>
      </c>
      <c r="H7" s="45">
        <v>991.67399999999998</v>
      </c>
      <c r="J7" s="45"/>
      <c r="L7" s="44"/>
    </row>
    <row r="8" spans="1:12" x14ac:dyDescent="0.25">
      <c r="C8" t="s">
        <v>121</v>
      </c>
      <c r="D8" s="45">
        <v>421.17500000000001</v>
      </c>
      <c r="E8" s="45">
        <v>86.025999999999996</v>
      </c>
      <c r="F8" s="45">
        <v>494.32799999999997</v>
      </c>
      <c r="G8" s="45">
        <v>30.789000000000001</v>
      </c>
      <c r="H8" s="45">
        <v>1032.318</v>
      </c>
      <c r="J8" s="45"/>
      <c r="L8" s="44"/>
    </row>
    <row r="9" spans="1:12" x14ac:dyDescent="0.25">
      <c r="C9" t="s">
        <v>122</v>
      </c>
      <c r="D9" s="45">
        <v>479.34300000000002</v>
      </c>
      <c r="E9" s="45">
        <v>87.022999999999996</v>
      </c>
      <c r="F9" s="45">
        <v>438.36599999999999</v>
      </c>
      <c r="G9" s="45">
        <v>32.363999999999997</v>
      </c>
      <c r="H9" s="45">
        <v>1037.096</v>
      </c>
      <c r="J9" s="45"/>
      <c r="L9" s="44"/>
    </row>
    <row r="10" spans="1:12" x14ac:dyDescent="0.25">
      <c r="C10" t="s">
        <v>123</v>
      </c>
      <c r="D10" s="45">
        <v>458.803</v>
      </c>
      <c r="E10" s="45">
        <v>105.005</v>
      </c>
      <c r="F10" s="45">
        <v>490.25099999999998</v>
      </c>
      <c r="G10" s="45">
        <v>36.46</v>
      </c>
      <c r="H10" s="45">
        <v>1090.519</v>
      </c>
      <c r="J10" s="45"/>
      <c r="L10" s="44"/>
    </row>
    <row r="11" spans="1:12" x14ac:dyDescent="0.25">
      <c r="C11" t="s">
        <v>124</v>
      </c>
      <c r="D11" s="45">
        <v>499.17599999999999</v>
      </c>
      <c r="E11" s="45">
        <v>101.687</v>
      </c>
      <c r="F11" s="45">
        <v>638.202</v>
      </c>
      <c r="G11" s="45">
        <v>35.409999999999997</v>
      </c>
      <c r="H11" s="45">
        <v>1274.4750000000001</v>
      </c>
      <c r="J11" s="45"/>
      <c r="L11" s="44"/>
    </row>
    <row r="12" spans="1:12" x14ac:dyDescent="0.25">
      <c r="C12" t="s">
        <v>125</v>
      </c>
      <c r="D12" s="45">
        <v>427.654</v>
      </c>
      <c r="E12" s="45">
        <v>80.712000000000003</v>
      </c>
      <c r="F12" s="45">
        <v>609.01599999999996</v>
      </c>
      <c r="G12" s="45">
        <v>33.195</v>
      </c>
      <c r="H12" s="45">
        <v>1150.577</v>
      </c>
      <c r="L12" s="44"/>
    </row>
    <row r="13" spans="1:12" x14ac:dyDescent="0.25">
      <c r="C13" t="s">
        <v>126</v>
      </c>
      <c r="D13" s="45">
        <v>391.71600000000001</v>
      </c>
      <c r="E13" s="45">
        <v>112.143</v>
      </c>
      <c r="F13" s="45">
        <v>596.947</v>
      </c>
      <c r="G13" s="45">
        <v>35.74</v>
      </c>
      <c r="H13" s="45">
        <v>1136.546</v>
      </c>
      <c r="L13" s="44"/>
    </row>
    <row r="14" spans="1:12" x14ac:dyDescent="0.25">
      <c r="C14" t="s">
        <v>127</v>
      </c>
      <c r="D14" s="45">
        <v>422.97300000000001</v>
      </c>
      <c r="E14" s="45">
        <v>114.303</v>
      </c>
      <c r="F14" s="45">
        <v>688.15</v>
      </c>
      <c r="G14" s="45">
        <v>34.999000000000002</v>
      </c>
      <c r="H14" s="45">
        <v>1260.425</v>
      </c>
      <c r="L14" s="44"/>
    </row>
    <row r="15" spans="1:12" x14ac:dyDescent="0.25">
      <c r="C15" t="s">
        <v>128</v>
      </c>
      <c r="D15" s="45">
        <v>400.358</v>
      </c>
      <c r="E15" s="45">
        <v>152.119</v>
      </c>
      <c r="F15" s="45">
        <v>587.79</v>
      </c>
      <c r="G15" s="45">
        <v>41.276000000000003</v>
      </c>
      <c r="H15" s="45">
        <v>1181.5429999999999</v>
      </c>
      <c r="L15" s="44"/>
    </row>
    <row r="16" spans="1:12" x14ac:dyDescent="0.25">
      <c r="C16" t="s">
        <v>129</v>
      </c>
      <c r="D16" s="45">
        <v>400.03500000000003</v>
      </c>
      <c r="E16" s="45">
        <v>143.34299999999999</v>
      </c>
      <c r="F16" s="45">
        <v>619.00400000000002</v>
      </c>
      <c r="G16" s="45">
        <v>37.945999999999998</v>
      </c>
      <c r="H16" s="45">
        <v>1200.328</v>
      </c>
      <c r="L16" s="44"/>
    </row>
    <row r="17" spans="1:12" x14ac:dyDescent="0.25">
      <c r="C17" t="s">
        <v>130</v>
      </c>
      <c r="D17" s="45">
        <v>503.471</v>
      </c>
      <c r="E17" s="45">
        <v>162.36000000000001</v>
      </c>
      <c r="F17" s="45">
        <v>613.02099999999996</v>
      </c>
      <c r="G17" s="45">
        <v>37.923000000000002</v>
      </c>
      <c r="H17" s="45">
        <v>1316.7749999999999</v>
      </c>
      <c r="L17" s="44"/>
    </row>
    <row r="18" spans="1:12" x14ac:dyDescent="0.25">
      <c r="C18" t="s">
        <v>131</v>
      </c>
      <c r="D18" s="45">
        <v>539.70299999999997</v>
      </c>
      <c r="E18" s="45">
        <v>127.593</v>
      </c>
      <c r="F18" s="45">
        <v>568.58600000000001</v>
      </c>
      <c r="G18" s="45">
        <v>35.648000000000003</v>
      </c>
      <c r="H18" s="45">
        <v>1271.53</v>
      </c>
      <c r="L18" s="44"/>
    </row>
    <row r="19" spans="1:12" x14ac:dyDescent="0.25">
      <c r="C19" t="s">
        <v>132</v>
      </c>
      <c r="D19" s="45">
        <v>534.78978115999996</v>
      </c>
      <c r="E19" s="45">
        <v>157.25997271</v>
      </c>
      <c r="F19" s="45">
        <v>592.52044211999998</v>
      </c>
      <c r="G19" s="45">
        <v>55.431443360000003</v>
      </c>
      <c r="H19" s="45">
        <v>1340.0016393499998</v>
      </c>
      <c r="L19" s="44"/>
    </row>
    <row r="20" spans="1:12" x14ac:dyDescent="0.25">
      <c r="C20" t="s">
        <v>133</v>
      </c>
      <c r="D20" s="45">
        <v>518.48542400999997</v>
      </c>
      <c r="E20" s="45">
        <v>184.18298707</v>
      </c>
      <c r="F20" s="45">
        <v>590.41553747</v>
      </c>
      <c r="G20" s="45">
        <v>50.026656260000003</v>
      </c>
      <c r="H20" s="45">
        <v>1343.11060481</v>
      </c>
      <c r="L20" s="44"/>
    </row>
    <row r="21" spans="1:12" x14ac:dyDescent="0.25">
      <c r="C21" t="s">
        <v>134</v>
      </c>
      <c r="D21" s="45">
        <v>530.73400000000004</v>
      </c>
      <c r="E21" s="45">
        <v>132.47399999999999</v>
      </c>
      <c r="F21" s="45">
        <v>595.86599999999999</v>
      </c>
      <c r="G21" s="45">
        <v>46.680999999999997</v>
      </c>
      <c r="H21" s="45">
        <v>1305.7550000000001</v>
      </c>
      <c r="L21" s="44"/>
    </row>
    <row r="22" spans="1:12" x14ac:dyDescent="0.25">
      <c r="C22" t="s">
        <v>135</v>
      </c>
      <c r="D22" s="45">
        <v>406.96100000000001</v>
      </c>
      <c r="E22" s="45">
        <v>94.412000000000006</v>
      </c>
      <c r="F22" s="45">
        <v>539.05600000000004</v>
      </c>
      <c r="G22" s="45">
        <v>40.972999999999999</v>
      </c>
      <c r="H22" s="45">
        <v>1081.402</v>
      </c>
    </row>
    <row r="23" spans="1:12" x14ac:dyDescent="0.25">
      <c r="C23" t="s">
        <v>136</v>
      </c>
      <c r="D23" s="45">
        <v>442.45290294</v>
      </c>
      <c r="E23" s="45">
        <v>128.87717723999998</v>
      </c>
      <c r="F23" s="45">
        <v>527.51343858999996</v>
      </c>
      <c r="G23" s="45">
        <v>53.285694089999986</v>
      </c>
      <c r="H23" s="45">
        <v>1152.1292128600001</v>
      </c>
    </row>
    <row r="24" spans="1:12" x14ac:dyDescent="0.25">
      <c r="C24" t="s">
        <v>137</v>
      </c>
      <c r="D24" s="45">
        <v>417.39705674999999</v>
      </c>
      <c r="E24" s="45">
        <v>122.60912298999999</v>
      </c>
      <c r="F24" s="45">
        <v>763.50976107999998</v>
      </c>
      <c r="G24" s="45">
        <v>54.289072949999998</v>
      </c>
      <c r="H24" s="45">
        <v>1357.8050137699997</v>
      </c>
    </row>
    <row r="25" spans="1:12" x14ac:dyDescent="0.25">
      <c r="C25" t="s">
        <v>150</v>
      </c>
      <c r="D25" s="45">
        <v>538.65373262000003</v>
      </c>
      <c r="E25" s="45">
        <v>128.64709288999998</v>
      </c>
      <c r="F25" s="45">
        <v>670.86896532999992</v>
      </c>
      <c r="G25" s="45">
        <v>70.696722170000015</v>
      </c>
      <c r="H25" s="45">
        <v>1408.8665130099998</v>
      </c>
    </row>
    <row r="26" spans="1:12" x14ac:dyDescent="0.25">
      <c r="A26" s="46"/>
      <c r="C26" s="47"/>
      <c r="D26" s="47"/>
      <c r="E26" s="47"/>
      <c r="F26" s="47"/>
      <c r="G26" s="47"/>
      <c r="H26" s="47"/>
    </row>
    <row r="27" spans="1:12" x14ac:dyDescent="0.25">
      <c r="A27" s="268"/>
      <c r="C27" s="47"/>
      <c r="D27" s="47"/>
      <c r="E27" s="47"/>
      <c r="F27" s="47"/>
      <c r="G27" s="47"/>
      <c r="H27" s="47"/>
    </row>
    <row r="28" spans="1:12" x14ac:dyDescent="0.25">
      <c r="A28" s="46"/>
      <c r="C28" s="47"/>
      <c r="D28" s="47"/>
      <c r="E28" s="47"/>
      <c r="F28" s="47"/>
      <c r="G28" s="47"/>
      <c r="H28" s="47"/>
    </row>
    <row r="29" spans="1:12" x14ac:dyDescent="0.25">
      <c r="A29" s="242" t="s">
        <v>106</v>
      </c>
      <c r="B29" s="53"/>
      <c r="C29" s="53"/>
      <c r="D29" s="53"/>
      <c r="E29" s="53"/>
      <c r="F29" s="53"/>
      <c r="G29" s="53"/>
      <c r="H29" s="53"/>
    </row>
    <row r="31" spans="1:12" x14ac:dyDescent="0.25">
      <c r="A31" t="s">
        <v>107</v>
      </c>
    </row>
    <row r="32" spans="1:12" x14ac:dyDescent="0.25">
      <c r="A32" t="s">
        <v>144</v>
      </c>
      <c r="D32" s="48"/>
      <c r="E32" s="48"/>
      <c r="F32" s="48"/>
      <c r="G32" s="48"/>
      <c r="H32" s="48"/>
    </row>
    <row r="33" spans="1:8" x14ac:dyDescent="0.25">
      <c r="A33" t="s">
        <v>138</v>
      </c>
    </row>
    <row r="34" spans="1:8" x14ac:dyDescent="0.25">
      <c r="A34" t="s">
        <v>145</v>
      </c>
    </row>
    <row r="36" spans="1:8" x14ac:dyDescent="0.25">
      <c r="A36" s="370" t="s">
        <v>111</v>
      </c>
      <c r="B36" s="370"/>
      <c r="C36" s="370"/>
      <c r="D36" s="370"/>
      <c r="E36" s="53"/>
      <c r="F36" s="53"/>
      <c r="G36" s="53"/>
      <c r="H36" s="53"/>
    </row>
    <row r="38" spans="1:8" x14ac:dyDescent="0.25">
      <c r="A38" s="371" t="s">
        <v>146</v>
      </c>
      <c r="B38" s="371"/>
      <c r="C38" s="371"/>
      <c r="D38" s="371"/>
    </row>
  </sheetData>
  <mergeCells count="4">
    <mergeCell ref="A1:H1"/>
    <mergeCell ref="A3:H3"/>
    <mergeCell ref="A36:D36"/>
    <mergeCell ref="A38:D38"/>
  </mergeCells>
  <pageMargins left="0.45" right="0.45" top="0.5" bottom="0.5" header="0.3" footer="0.3"/>
  <pageSetup scale="7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4E89-6A49-488E-9F0D-4527018386F4}">
  <sheetPr>
    <pageSetUpPr fitToPage="1"/>
  </sheetPr>
  <dimension ref="A1:I43"/>
  <sheetViews>
    <sheetView zoomScaleNormal="100" workbookViewId="0">
      <selection sqref="A1:I1"/>
    </sheetView>
  </sheetViews>
  <sheetFormatPr defaultRowHeight="15.75" x14ac:dyDescent="0.25"/>
  <cols>
    <col min="1" max="1" width="17.625" customWidth="1"/>
    <col min="2" max="2" width="9" customWidth="1"/>
    <col min="3" max="3" width="7.5" customWidth="1"/>
    <col min="4" max="4" width="52.5" customWidth="1"/>
    <col min="5" max="5" width="3.125" customWidth="1"/>
    <col min="6" max="6" width="20.625" customWidth="1"/>
    <col min="7" max="7" width="10.5" customWidth="1"/>
    <col min="8" max="8" width="9.875" customWidth="1"/>
    <col min="9" max="9" width="9.25" customWidth="1"/>
  </cols>
  <sheetData>
    <row r="1" spans="1:9" s="1" customFormat="1" ht="26.25" x14ac:dyDescent="0.4">
      <c r="A1" s="367" t="s">
        <v>152</v>
      </c>
      <c r="B1" s="367"/>
      <c r="C1" s="367"/>
      <c r="D1" s="367"/>
      <c r="E1" s="367"/>
      <c r="F1" s="367"/>
      <c r="G1" s="367"/>
      <c r="H1" s="367"/>
      <c r="I1" s="367"/>
    </row>
    <row r="2" spans="1:9" ht="4.5" customHeight="1" x14ac:dyDescent="0.25">
      <c r="A2" s="2"/>
      <c r="B2" s="2"/>
      <c r="C2" s="2"/>
      <c r="D2" s="2"/>
    </row>
    <row r="3" spans="1:9" ht="18.75" customHeight="1" x14ac:dyDescent="0.3">
      <c r="A3" s="368" t="s">
        <v>153</v>
      </c>
      <c r="B3" s="368"/>
      <c r="C3" s="368"/>
      <c r="D3" s="368"/>
      <c r="E3" s="368"/>
      <c r="F3" s="368"/>
      <c r="G3" s="368"/>
      <c r="H3" s="368"/>
      <c r="I3" s="368"/>
    </row>
    <row r="5" spans="1:9" x14ac:dyDescent="0.25">
      <c r="F5" s="248" t="s">
        <v>116</v>
      </c>
      <c r="G5" s="28" t="s">
        <v>154</v>
      </c>
      <c r="H5" s="28" t="s">
        <v>155</v>
      </c>
      <c r="I5" s="28" t="s">
        <v>71</v>
      </c>
    </row>
    <row r="6" spans="1:9" x14ac:dyDescent="0.25">
      <c r="F6" s="49" t="s">
        <v>119</v>
      </c>
      <c r="G6" s="29">
        <v>1114.4000000000001</v>
      </c>
      <c r="H6" s="29">
        <v>563.6</v>
      </c>
      <c r="I6" s="29">
        <v>1678</v>
      </c>
    </row>
    <row r="7" spans="1:9" x14ac:dyDescent="0.25">
      <c r="F7" s="49" t="s">
        <v>120</v>
      </c>
      <c r="G7" s="29">
        <v>1229.3</v>
      </c>
      <c r="H7" s="29">
        <v>692.1</v>
      </c>
      <c r="I7" s="29">
        <v>1921.4</v>
      </c>
    </row>
    <row r="8" spans="1:9" x14ac:dyDescent="0.25">
      <c r="F8" s="49" t="s">
        <v>121</v>
      </c>
      <c r="G8" s="29">
        <v>1456.4</v>
      </c>
      <c r="H8" s="29">
        <v>845.6</v>
      </c>
      <c r="I8" s="29">
        <v>2302</v>
      </c>
    </row>
    <row r="9" spans="1:9" x14ac:dyDescent="0.25">
      <c r="F9" s="49" t="s">
        <v>122</v>
      </c>
      <c r="G9" s="29">
        <v>1564.8</v>
      </c>
      <c r="H9" s="29">
        <v>927.7</v>
      </c>
      <c r="I9" s="29">
        <v>2492.5</v>
      </c>
    </row>
    <row r="10" spans="1:9" x14ac:dyDescent="0.25">
      <c r="F10" s="49" t="s">
        <v>123</v>
      </c>
      <c r="G10" s="29">
        <v>1524.1</v>
      </c>
      <c r="H10" s="29">
        <v>893.6</v>
      </c>
      <c r="I10" s="29">
        <v>2417.6999999999998</v>
      </c>
    </row>
    <row r="11" spans="1:9" x14ac:dyDescent="0.25">
      <c r="F11" s="49" t="s">
        <v>124</v>
      </c>
      <c r="G11" s="29">
        <v>1405.2</v>
      </c>
      <c r="H11" s="29">
        <v>574.70000000000005</v>
      </c>
      <c r="I11" s="29">
        <v>1979.9</v>
      </c>
    </row>
    <row r="12" spans="1:9" x14ac:dyDescent="0.25">
      <c r="F12" s="49" t="s">
        <v>125</v>
      </c>
      <c r="G12" s="29">
        <v>1204.279</v>
      </c>
      <c r="H12" s="29">
        <v>586.68399999999997</v>
      </c>
      <c r="I12" s="29">
        <v>1790.963</v>
      </c>
    </row>
    <row r="13" spans="1:9" x14ac:dyDescent="0.25">
      <c r="F13" s="49" t="s">
        <v>126</v>
      </c>
      <c r="G13" s="29">
        <v>1374.453</v>
      </c>
      <c r="H13" s="29">
        <v>756.99800000000005</v>
      </c>
      <c r="I13" s="29">
        <v>2131.451</v>
      </c>
    </row>
    <row r="14" spans="1:9" x14ac:dyDescent="0.25">
      <c r="F14" s="49" t="s">
        <v>127</v>
      </c>
      <c r="G14" s="29">
        <v>1414.7</v>
      </c>
      <c r="H14" s="29">
        <v>607.70000000000005</v>
      </c>
      <c r="I14" s="29">
        <v>2022.4010000000001</v>
      </c>
    </row>
    <row r="15" spans="1:9" x14ac:dyDescent="0.25">
      <c r="F15" s="49" t="s">
        <v>128</v>
      </c>
      <c r="G15" s="29">
        <v>1610.6679999999999</v>
      </c>
      <c r="H15" s="29">
        <v>812.77300000000002</v>
      </c>
      <c r="I15" s="29">
        <v>2423.4409999999998</v>
      </c>
    </row>
    <row r="16" spans="1:9" x14ac:dyDescent="0.25">
      <c r="F16" s="49" t="s">
        <v>129</v>
      </c>
      <c r="G16" s="29">
        <v>1630.8420000000001</v>
      </c>
      <c r="H16" s="29">
        <v>870.79300000000001</v>
      </c>
      <c r="I16" s="29">
        <v>2501.6350000000002</v>
      </c>
    </row>
    <row r="17" spans="1:9" x14ac:dyDescent="0.25">
      <c r="F17" s="49" t="s">
        <v>130</v>
      </c>
      <c r="G17" s="29">
        <v>1705.6</v>
      </c>
      <c r="H17" s="29">
        <v>1105.9000000000001</v>
      </c>
      <c r="I17" s="29">
        <v>2811.5</v>
      </c>
    </row>
    <row r="18" spans="1:9" x14ac:dyDescent="0.25">
      <c r="F18" s="49" t="s">
        <v>131</v>
      </c>
      <c r="G18" s="29">
        <v>1673.5</v>
      </c>
      <c r="H18" s="29">
        <v>1168.8</v>
      </c>
      <c r="I18" s="29">
        <v>2842.4</v>
      </c>
    </row>
    <row r="19" spans="1:9" x14ac:dyDescent="0.25">
      <c r="F19" s="49" t="s">
        <v>132</v>
      </c>
      <c r="G19" s="29">
        <v>1644.9</v>
      </c>
      <c r="H19" s="29">
        <v>1106.5</v>
      </c>
      <c r="I19" s="29">
        <v>2751.5</v>
      </c>
    </row>
    <row r="20" spans="1:9" x14ac:dyDescent="0.25">
      <c r="F20" s="49" t="s">
        <v>133</v>
      </c>
      <c r="G20" s="29">
        <v>1810.2917169199998</v>
      </c>
      <c r="H20" s="29">
        <v>1068.7320867999999</v>
      </c>
      <c r="I20" s="29">
        <v>2879.0238037200002</v>
      </c>
    </row>
    <row r="21" spans="1:9" x14ac:dyDescent="0.25">
      <c r="F21" s="49" t="s">
        <v>134</v>
      </c>
      <c r="G21" s="29">
        <v>2055.1990000000001</v>
      </c>
      <c r="H21" s="29">
        <v>1342.3440000000001</v>
      </c>
      <c r="I21" s="29">
        <v>3397.5430000000001</v>
      </c>
    </row>
    <row r="22" spans="1:9" x14ac:dyDescent="0.25">
      <c r="F22" s="49" t="s">
        <v>135</v>
      </c>
      <c r="G22" s="29">
        <v>1884.6990000000001</v>
      </c>
      <c r="H22" s="29">
        <v>942.18100000000004</v>
      </c>
      <c r="I22" s="29">
        <v>2826.88</v>
      </c>
    </row>
    <row r="23" spans="1:9" x14ac:dyDescent="0.25">
      <c r="F23" s="49" t="s">
        <v>136</v>
      </c>
      <c r="G23" s="29">
        <v>2423.84121267</v>
      </c>
      <c r="H23" s="29">
        <v>1999.9178843000002</v>
      </c>
      <c r="I23" s="29">
        <v>4423.7590969699995</v>
      </c>
    </row>
    <row r="24" spans="1:9" x14ac:dyDescent="0.25">
      <c r="F24" s="49" t="s">
        <v>137</v>
      </c>
      <c r="G24" s="29">
        <v>3278.13888516</v>
      </c>
      <c r="H24" s="29">
        <v>2044.9522905600002</v>
      </c>
      <c r="I24" s="29">
        <v>5323.0911757200001</v>
      </c>
    </row>
    <row r="25" spans="1:9" x14ac:dyDescent="0.25">
      <c r="F25" s="49" t="s">
        <v>150</v>
      </c>
      <c r="G25" s="29">
        <v>3633.5202143199995</v>
      </c>
      <c r="H25" s="29">
        <v>2509.4066458399998</v>
      </c>
      <c r="I25" s="29">
        <v>6142.9268601599997</v>
      </c>
    </row>
    <row r="27" spans="1:9" x14ac:dyDescent="0.25">
      <c r="G27" s="28" t="s">
        <v>154</v>
      </c>
      <c r="H27" s="28" t="s">
        <v>155</v>
      </c>
      <c r="I27" s="28" t="s">
        <v>71</v>
      </c>
    </row>
    <row r="28" spans="1:9" ht="15.75" customHeight="1" x14ac:dyDescent="0.25">
      <c r="F28" s="249" t="s">
        <v>605</v>
      </c>
      <c r="G28" s="87">
        <f>(G25/G6)^(1/19)-1</f>
        <v>6.417996356949307E-2</v>
      </c>
      <c r="H28" s="87">
        <f>(H25/H6)^(1/19)-1</f>
        <v>8.1774762437138326E-2</v>
      </c>
      <c r="I28" s="87">
        <f>(I25/I6)^(1/19)-1</f>
        <v>7.0686393427849881E-2</v>
      </c>
    </row>
    <row r="29" spans="1:9" ht="15.75" customHeight="1" x14ac:dyDescent="0.25">
      <c r="F29" s="249"/>
    </row>
    <row r="30" spans="1:9" x14ac:dyDescent="0.25">
      <c r="A30" s="369" t="s">
        <v>616</v>
      </c>
      <c r="B30" s="369"/>
      <c r="C30" s="369"/>
      <c r="D30" s="369"/>
      <c r="E30" s="369"/>
      <c r="F30" s="369"/>
      <c r="G30" s="369"/>
      <c r="H30" s="369"/>
      <c r="I30" s="369"/>
    </row>
    <row r="31" spans="1:9" x14ac:dyDescent="0.25">
      <c r="A31" s="369"/>
      <c r="B31" s="369"/>
      <c r="C31" s="369"/>
      <c r="D31" s="369"/>
      <c r="E31" s="369"/>
      <c r="F31" s="369"/>
      <c r="G31" s="369"/>
      <c r="H31" s="369"/>
      <c r="I31" s="369"/>
    </row>
    <row r="32" spans="1:9" x14ac:dyDescent="0.25">
      <c r="A32" s="240"/>
      <c r="B32" s="240"/>
      <c r="C32" s="240"/>
      <c r="D32" s="240"/>
      <c r="E32" s="240"/>
      <c r="F32" s="240"/>
      <c r="G32" s="240"/>
      <c r="H32" s="240"/>
      <c r="I32" s="240"/>
    </row>
    <row r="33" spans="1:9" ht="15.75" customHeight="1" x14ac:dyDescent="0.25">
      <c r="A33" s="372" t="s">
        <v>636</v>
      </c>
      <c r="B33" s="372"/>
      <c r="C33" s="372"/>
      <c r="D33" s="372"/>
      <c r="E33" s="372"/>
      <c r="F33" s="372"/>
      <c r="G33" s="372"/>
      <c r="H33" s="372"/>
      <c r="I33" s="372"/>
    </row>
    <row r="34" spans="1:9" ht="15.75" customHeight="1" x14ac:dyDescent="0.25">
      <c r="A34" s="372"/>
      <c r="B34" s="372"/>
      <c r="C34" s="372"/>
      <c r="D34" s="372"/>
      <c r="E34" s="372"/>
      <c r="F34" s="372"/>
      <c r="G34" s="372"/>
      <c r="H34" s="372"/>
      <c r="I34" s="372"/>
    </row>
    <row r="35" spans="1:9" ht="15.75" customHeight="1" x14ac:dyDescent="0.25">
      <c r="A35" s="372"/>
      <c r="B35" s="372"/>
      <c r="C35" s="372"/>
      <c r="D35" s="372"/>
      <c r="E35" s="372"/>
      <c r="F35" s="372"/>
      <c r="G35" s="372"/>
      <c r="H35" s="372"/>
      <c r="I35" s="372"/>
    </row>
    <row r="36" spans="1:9" x14ac:dyDescent="0.25">
      <c r="A36" s="372"/>
      <c r="B36" s="372"/>
      <c r="C36" s="372"/>
      <c r="D36" s="372"/>
      <c r="E36" s="372"/>
      <c r="F36" s="372"/>
      <c r="G36" s="372"/>
      <c r="H36" s="372"/>
      <c r="I36" s="372"/>
    </row>
    <row r="37" spans="1:9" ht="15.75" customHeight="1" x14ac:dyDescent="0.25">
      <c r="A37" s="372"/>
      <c r="B37" s="372"/>
      <c r="C37" s="372"/>
      <c r="D37" s="372"/>
      <c r="E37" s="372"/>
      <c r="F37" s="372"/>
      <c r="G37" s="372"/>
      <c r="H37" s="372"/>
      <c r="I37" s="372"/>
    </row>
    <row r="38" spans="1:9" x14ac:dyDescent="0.25">
      <c r="A38" s="254"/>
      <c r="B38" s="257"/>
      <c r="D38" s="55"/>
      <c r="E38" s="55"/>
      <c r="F38" s="55"/>
      <c r="G38" s="55"/>
      <c r="H38" s="55"/>
      <c r="I38" s="55"/>
    </row>
    <row r="39" spans="1:9" ht="15.75" customHeight="1" x14ac:dyDescent="0.25">
      <c r="A39" s="369" t="s">
        <v>158</v>
      </c>
      <c r="B39" s="369"/>
      <c r="C39" s="369"/>
      <c r="D39" s="369"/>
      <c r="E39" s="369"/>
      <c r="F39" s="369"/>
      <c r="G39" s="369"/>
      <c r="H39" s="369"/>
      <c r="I39" s="369"/>
    </row>
    <row r="40" spans="1:9" x14ac:dyDescent="0.25">
      <c r="A40" s="369"/>
      <c r="B40" s="369"/>
      <c r="C40" s="369"/>
      <c r="D40" s="369"/>
      <c r="E40" s="369"/>
      <c r="F40" s="369"/>
      <c r="G40" s="369"/>
      <c r="H40" s="369"/>
      <c r="I40" s="369"/>
    </row>
    <row r="41" spans="1:9" x14ac:dyDescent="0.25">
      <c r="A41" s="272"/>
      <c r="B41" s="272"/>
      <c r="C41" s="272"/>
      <c r="D41" s="272"/>
      <c r="E41" s="272"/>
      <c r="F41" s="272"/>
      <c r="G41" s="272"/>
      <c r="H41" s="272"/>
      <c r="I41" s="272"/>
    </row>
    <row r="42" spans="1:9" x14ac:dyDescent="0.25">
      <c r="D42" s="56"/>
      <c r="E42" s="56"/>
      <c r="F42" s="56"/>
      <c r="G42" s="56"/>
      <c r="H42" s="56"/>
      <c r="I42" s="55"/>
    </row>
    <row r="43" spans="1:9" x14ac:dyDescent="0.25">
      <c r="D43" s="55"/>
      <c r="E43" s="55"/>
      <c r="F43" s="55"/>
      <c r="G43" s="55"/>
      <c r="H43" s="55"/>
      <c r="I43" s="55"/>
    </row>
  </sheetData>
  <protectedRanges>
    <protectedRange sqref="A36:B38" name="Range1_1"/>
  </protectedRanges>
  <mergeCells count="5">
    <mergeCell ref="A1:I1"/>
    <mergeCell ref="A3:I3"/>
    <mergeCell ref="A33:I37"/>
    <mergeCell ref="A39:I40"/>
    <mergeCell ref="A30:I31"/>
  </mergeCells>
  <pageMargins left="0.45" right="0.45" top="0.5" bottom="0.5" header="0.3" footer="0.3"/>
  <pageSetup scale="7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894979e-071d-413f-80dd-4a421b8d8215" xsi:nil="true"/>
  </documentManagement>
</p:properties>
</file>

<file path=customXml/itemProps1.xml><?xml version="1.0" encoding="utf-8"?>
<ds:datastoreItem xmlns:ds="http://schemas.openxmlformats.org/officeDocument/2006/customXml" ds:itemID="{0F251802-9FD5-47C9-A215-A9658A0FDF2D}"/>
</file>

<file path=customXml/itemProps2.xml><?xml version="1.0" encoding="utf-8"?>
<ds:datastoreItem xmlns:ds="http://schemas.openxmlformats.org/officeDocument/2006/customXml" ds:itemID="{89FCF971-5C11-42C3-B207-9FE425D8F2BD}"/>
</file>

<file path=customXml/itemProps3.xml><?xml version="1.0" encoding="utf-8"?>
<ds:datastoreItem xmlns:ds="http://schemas.openxmlformats.org/officeDocument/2006/customXml" ds:itemID="{D7C2F4DD-B0CC-4DB9-9EE5-384D078157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35</vt:i4>
      </vt:variant>
    </vt:vector>
  </HeadingPairs>
  <TitlesOfParts>
    <vt:vector size="82" baseType="lpstr">
      <vt:lpstr>TOC</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'1'!Print_Area</vt:lpstr>
      <vt:lpstr>'10'!Print_Area</vt:lpstr>
      <vt:lpstr>'12'!Print_Area</vt:lpstr>
      <vt:lpstr>'13'!Print_Area</vt:lpstr>
      <vt:lpstr>'14'!Print_Area</vt:lpstr>
      <vt:lpstr>'15'!Print_Area</vt:lpstr>
      <vt:lpstr>'16'!Print_Area</vt:lpstr>
      <vt:lpstr>'17'!Print_Area</vt:lpstr>
      <vt:lpstr>'18'!Print_Area</vt:lpstr>
      <vt:lpstr>'2'!Print_Area</vt:lpstr>
      <vt:lpstr>'20'!Print_Area</vt:lpstr>
      <vt:lpstr>'21'!Print_Area</vt:lpstr>
      <vt:lpstr>'24'!Print_Area</vt:lpstr>
      <vt:lpstr>'25'!Print_Area</vt:lpstr>
      <vt:lpstr>'27'!Print_Area</vt:lpstr>
      <vt:lpstr>'28'!Print_Area</vt:lpstr>
      <vt:lpstr>'29'!Print_Area</vt:lpstr>
      <vt:lpstr>'3'!Print_Area</vt:lpstr>
      <vt:lpstr>'30'!Print_Area</vt:lpstr>
      <vt:lpstr>'31'!Print_Area</vt:lpstr>
      <vt:lpstr>'32'!Print_Area</vt:lpstr>
      <vt:lpstr>'33'!Print_Area</vt:lpstr>
      <vt:lpstr>'35'!Print_Area</vt:lpstr>
      <vt:lpstr>'37'!Print_Area</vt:lpstr>
      <vt:lpstr>'38'!Print_Area</vt:lpstr>
      <vt:lpstr>'39'!Print_Area</vt:lpstr>
      <vt:lpstr>'4'!Print_Area</vt:lpstr>
      <vt:lpstr>'41'!Print_Area</vt:lpstr>
      <vt:lpstr>'42'!Print_Area</vt:lpstr>
      <vt:lpstr>'45'!Print_Area</vt:lpstr>
      <vt:lpstr>'46'!Print_Area</vt:lpstr>
      <vt:lpstr>'5'!Print_Area</vt:lpstr>
      <vt:lpstr>'6'!Print_Area</vt:lpstr>
      <vt:lpstr>'8'!Print_Area</vt:lpstr>
      <vt:lpstr>TOC!Print_Area</vt:lpstr>
    </vt:vector>
  </TitlesOfParts>
  <Company>PA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2022-23</dc:title>
  <dc:subject>The Statistical Supplement for the Pennsylvania Tax Compendium</dc:subject>
  <dc:creator>elbauer</dc:creator>
  <cp:keywords>The Statistical Supplement for the Pennsylvania Tax Compendium - Fiscal Year 2022-23</cp:keywords>
  <cp:lastModifiedBy>Kuhn, Christopher L</cp:lastModifiedBy>
  <cp:lastPrinted>2023-11-27T20:46:06Z</cp:lastPrinted>
  <dcterms:created xsi:type="dcterms:W3CDTF">2023-08-21T17:10:01Z</dcterms:created>
  <dcterms:modified xsi:type="dcterms:W3CDTF">2024-01-30T18:26:08Z</dcterms:modified>
  <cp:category>Pennsylvania Tax Compendium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0x010100E94AE54EF24B1C418FD4D4E572117030</vt:lpwstr>
  </property>
  <property fmtid="{D5CDD505-2E9C-101B-9397-08002B2CF9AE}" pid="3" name="Order">
    <vt:r8>325400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